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https://risingms-my.sharepoint.com/personal/thomas_patrowsky_risingms_com/Documents/Documents/me/LPWI/"/>
    </mc:Choice>
  </mc:AlternateContent>
  <xr:revisionPtr revIDLastSave="119" documentId="8_{FF4ACEF0-F239-4FB2-8828-8B03E350E481}" xr6:coauthVersionLast="47" xr6:coauthVersionMax="47" xr10:uidLastSave="{C8FD478A-6E4D-4713-B1B7-21E85B4B11FC}"/>
  <bookViews>
    <workbookView xWindow="28680" yWindow="-120" windowWidth="29040" windowHeight="15840" activeTab="1" xr2:uid="{00000000-000D-0000-FFFF-FFFF00000000}"/>
  </bookViews>
  <sheets>
    <sheet name="TEMPLATE" sheetId="11" r:id="rId1"/>
    <sheet name="MASTER" sheetId="1" r:id="rId2"/>
    <sheet name="2024-5-20" sheetId="18" r:id="rId3"/>
    <sheet name="2024-5-19" sheetId="17" r:id="rId4"/>
    <sheet name="2024-4-14" sheetId="16" r:id="rId5"/>
    <sheet name="April Convention" sheetId="15" r:id="rId6"/>
    <sheet name="2024-3-17" sheetId="14" r:id="rId7"/>
    <sheet name="2024-2-18" sheetId="13" r:id="rId8"/>
    <sheet name="2024-1-21" sheetId="12" r:id="rId9"/>
    <sheet name="2023-12-17" sheetId="10" r:id="rId10"/>
    <sheet name="2023-11-19" sheetId="2" r:id="rId11"/>
    <sheet name="2023-10-15" sheetId="3" r:id="rId12"/>
    <sheet name="2023-09-17" sheetId="4" r:id="rId13"/>
    <sheet name="2023-08-20" sheetId="5" r:id="rId14"/>
    <sheet name="2023-07-17" sheetId="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5" i="1" l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7" i="1"/>
  <c r="N6" i="1"/>
  <c r="N5" i="1"/>
  <c r="N4" i="1"/>
  <c r="N3" i="1"/>
  <c r="N2" i="1"/>
  <c r="L30" i="18"/>
  <c r="K30" i="18"/>
  <c r="J30" i="18"/>
  <c r="I30" i="18"/>
  <c r="H30" i="18"/>
  <c r="G30" i="18"/>
  <c r="F30" i="18"/>
  <c r="E30" i="18"/>
  <c r="D30" i="18"/>
  <c r="L29" i="18"/>
  <c r="K29" i="18"/>
  <c r="J29" i="18"/>
  <c r="I29" i="18"/>
  <c r="H29" i="18"/>
  <c r="G29" i="18"/>
  <c r="F29" i="18"/>
  <c r="E29" i="18"/>
  <c r="D29" i="18"/>
  <c r="C29" i="18"/>
  <c r="L28" i="18"/>
  <c r="K28" i="18"/>
  <c r="J28" i="18"/>
  <c r="I28" i="18"/>
  <c r="H28" i="18"/>
  <c r="G28" i="18"/>
  <c r="F28" i="18"/>
  <c r="E28" i="18"/>
  <c r="D28" i="18"/>
  <c r="C28" i="18"/>
  <c r="M31" i="1"/>
  <c r="M24" i="1"/>
  <c r="M25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7" i="1"/>
  <c r="M6" i="1"/>
  <c r="M5" i="1"/>
  <c r="M4" i="1"/>
  <c r="M3" i="1"/>
  <c r="M2" i="1"/>
  <c r="L30" i="17"/>
  <c r="K30" i="17"/>
  <c r="J30" i="17"/>
  <c r="I30" i="17"/>
  <c r="H30" i="17"/>
  <c r="G30" i="17"/>
  <c r="F30" i="17"/>
  <c r="E30" i="17"/>
  <c r="D30" i="17"/>
  <c r="L29" i="17"/>
  <c r="K29" i="17"/>
  <c r="J29" i="17"/>
  <c r="I29" i="17"/>
  <c r="H29" i="17"/>
  <c r="G29" i="17"/>
  <c r="F29" i="17"/>
  <c r="E29" i="17"/>
  <c r="D29" i="17"/>
  <c r="C29" i="17"/>
  <c r="L28" i="17"/>
  <c r="K28" i="17"/>
  <c r="J28" i="17"/>
  <c r="I28" i="17"/>
  <c r="H28" i="17"/>
  <c r="G28" i="17"/>
  <c r="F28" i="17"/>
  <c r="E28" i="17"/>
  <c r="D28" i="17"/>
  <c r="C28" i="17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7" i="1"/>
  <c r="L6" i="1"/>
  <c r="L5" i="1"/>
  <c r="L4" i="1"/>
  <c r="L3" i="1"/>
  <c r="L2" i="1"/>
  <c r="I28" i="16"/>
  <c r="D28" i="16"/>
  <c r="L30" i="16"/>
  <c r="K30" i="16"/>
  <c r="J30" i="16"/>
  <c r="I30" i="16"/>
  <c r="H30" i="16"/>
  <c r="G30" i="16"/>
  <c r="F30" i="16"/>
  <c r="E30" i="16"/>
  <c r="D30" i="16"/>
  <c r="L29" i="16"/>
  <c r="K29" i="16"/>
  <c r="J29" i="16"/>
  <c r="I29" i="16"/>
  <c r="H29" i="16"/>
  <c r="G29" i="16"/>
  <c r="F29" i="16"/>
  <c r="E29" i="16"/>
  <c r="D29" i="16"/>
  <c r="C29" i="16"/>
  <c r="L28" i="16"/>
  <c r="K28" i="16"/>
  <c r="J28" i="16"/>
  <c r="H28" i="16"/>
  <c r="G28" i="16"/>
  <c r="F28" i="16"/>
  <c r="E28" i="16"/>
  <c r="C28" i="16"/>
  <c r="L30" i="15"/>
  <c r="K30" i="15"/>
  <c r="J30" i="15"/>
  <c r="I30" i="15"/>
  <c r="H30" i="15"/>
  <c r="G30" i="15"/>
  <c r="F30" i="15"/>
  <c r="E30" i="15"/>
  <c r="D30" i="15"/>
  <c r="L29" i="15"/>
  <c r="K29" i="15"/>
  <c r="J29" i="15"/>
  <c r="I29" i="15"/>
  <c r="H29" i="15"/>
  <c r="G29" i="15"/>
  <c r="F29" i="15"/>
  <c r="E29" i="15"/>
  <c r="D29" i="15"/>
  <c r="C29" i="15"/>
  <c r="L28" i="15"/>
  <c r="K28" i="15"/>
  <c r="J28" i="15"/>
  <c r="I28" i="15"/>
  <c r="H28" i="15"/>
  <c r="G28" i="15"/>
  <c r="F28" i="15"/>
  <c r="E28" i="15"/>
  <c r="D28" i="15"/>
  <c r="C28" i="15"/>
  <c r="K7" i="1"/>
  <c r="K6" i="1"/>
  <c r="K5" i="1"/>
  <c r="K4" i="1"/>
  <c r="K3" i="1"/>
  <c r="K2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L30" i="14"/>
  <c r="K30" i="14"/>
  <c r="J30" i="14"/>
  <c r="I30" i="14"/>
  <c r="H30" i="14"/>
  <c r="G30" i="14"/>
  <c r="F30" i="14"/>
  <c r="E30" i="14"/>
  <c r="D30" i="14"/>
  <c r="L29" i="14"/>
  <c r="K29" i="14"/>
  <c r="J29" i="14"/>
  <c r="I29" i="14"/>
  <c r="H29" i="14"/>
  <c r="G29" i="14"/>
  <c r="F29" i="14"/>
  <c r="E29" i="14"/>
  <c r="D29" i="14"/>
  <c r="C29" i="14"/>
  <c r="L28" i="14"/>
  <c r="K28" i="14"/>
  <c r="J28" i="14"/>
  <c r="I28" i="14"/>
  <c r="H28" i="14"/>
  <c r="G28" i="14"/>
  <c r="F28" i="14"/>
  <c r="E28" i="14"/>
  <c r="D28" i="14"/>
  <c r="C28" i="14"/>
  <c r="P32" i="1"/>
  <c r="O32" i="1"/>
  <c r="P31" i="1"/>
  <c r="O31" i="1"/>
  <c r="P30" i="1"/>
  <c r="O30" i="1"/>
  <c r="O27" i="1" s="1"/>
  <c r="P29" i="1"/>
  <c r="O29" i="1"/>
  <c r="P28" i="1"/>
  <c r="O28" i="1"/>
  <c r="P27" i="1"/>
  <c r="J24" i="1"/>
  <c r="D28" i="13"/>
  <c r="D29" i="13"/>
  <c r="C29" i="13"/>
  <c r="C28" i="13"/>
  <c r="L30" i="13"/>
  <c r="L29" i="13"/>
  <c r="L28" i="13"/>
  <c r="K30" i="13"/>
  <c r="K29" i="13"/>
  <c r="K28" i="13"/>
  <c r="J30" i="13"/>
  <c r="J29" i="13"/>
  <c r="J28" i="13"/>
  <c r="I30" i="13"/>
  <c r="I29" i="13"/>
  <c r="I28" i="13"/>
  <c r="H30" i="13"/>
  <c r="H29" i="13"/>
  <c r="H28" i="13"/>
  <c r="G30" i="13"/>
  <c r="G29" i="13"/>
  <c r="G28" i="13"/>
  <c r="F30" i="13"/>
  <c r="F29" i="13"/>
  <c r="F28" i="13"/>
  <c r="E30" i="13"/>
  <c r="E29" i="13"/>
  <c r="E28" i="13"/>
  <c r="D30" i="13"/>
  <c r="J25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7" i="1"/>
  <c r="J6" i="1"/>
  <c r="J5" i="1"/>
  <c r="J4" i="1"/>
  <c r="J3" i="1"/>
  <c r="J2" i="1"/>
  <c r="D30" i="12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7" i="1"/>
  <c r="I6" i="1"/>
  <c r="I5" i="1"/>
  <c r="I4" i="1"/>
  <c r="I3" i="1"/>
  <c r="I2" i="1"/>
  <c r="H2" i="1"/>
  <c r="L30" i="12"/>
  <c r="K30" i="12"/>
  <c r="J30" i="12"/>
  <c r="I30" i="12"/>
  <c r="H30" i="12"/>
  <c r="F30" i="12"/>
  <c r="E30" i="12"/>
  <c r="L29" i="12"/>
  <c r="K29" i="12"/>
  <c r="J29" i="12"/>
  <c r="I29" i="12"/>
  <c r="H29" i="12"/>
  <c r="G29" i="12"/>
  <c r="F29" i="12"/>
  <c r="E29" i="12"/>
  <c r="D29" i="12"/>
  <c r="C29" i="12"/>
  <c r="L28" i="12"/>
  <c r="K28" i="12"/>
  <c r="J28" i="12"/>
  <c r="I28" i="12"/>
  <c r="H28" i="12"/>
  <c r="G28" i="12"/>
  <c r="F28" i="12"/>
  <c r="E28" i="12"/>
  <c r="D28" i="12"/>
  <c r="C28" i="12"/>
  <c r="H25" i="1"/>
  <c r="H24" i="1"/>
  <c r="H23" i="1"/>
  <c r="H22" i="1"/>
  <c r="H21" i="1"/>
  <c r="H20" i="1"/>
  <c r="H19" i="1"/>
  <c r="H18" i="1"/>
  <c r="H17" i="1"/>
  <c r="H16" i="1"/>
  <c r="H15" i="1"/>
  <c r="H13" i="1"/>
  <c r="H12" i="1"/>
  <c r="H11" i="1"/>
  <c r="H10" i="1"/>
  <c r="H7" i="1"/>
  <c r="H6" i="1"/>
  <c r="H5" i="1"/>
  <c r="H4" i="1"/>
  <c r="H3" i="1"/>
  <c r="F30" i="1"/>
  <c r="E30" i="1"/>
  <c r="D30" i="1"/>
  <c r="C30" i="1"/>
  <c r="C27" i="1" s="1"/>
  <c r="F32" i="1"/>
  <c r="E32" i="1"/>
  <c r="D32" i="1"/>
  <c r="C32" i="1"/>
  <c r="F31" i="1"/>
  <c r="E31" i="1"/>
  <c r="D31" i="1"/>
  <c r="C31" i="1"/>
  <c r="C28" i="2"/>
  <c r="F29" i="1"/>
  <c r="E29" i="1"/>
  <c r="D29" i="1"/>
  <c r="F28" i="1"/>
  <c r="E28" i="1"/>
  <c r="D28" i="1"/>
  <c r="C28" i="1"/>
  <c r="C29" i="1"/>
  <c r="F27" i="1"/>
  <c r="E27" i="1"/>
  <c r="D27" i="1"/>
  <c r="L30" i="11"/>
  <c r="K30" i="11"/>
  <c r="J30" i="11"/>
  <c r="I30" i="11"/>
  <c r="H30" i="11"/>
  <c r="G30" i="11"/>
  <c r="F30" i="11"/>
  <c r="E30" i="11"/>
  <c r="D30" i="11"/>
  <c r="L29" i="11"/>
  <c r="K29" i="11"/>
  <c r="J29" i="11"/>
  <c r="I29" i="11"/>
  <c r="H29" i="11"/>
  <c r="G29" i="11"/>
  <c r="F29" i="11"/>
  <c r="E29" i="11"/>
  <c r="D29" i="11"/>
  <c r="C29" i="11"/>
  <c r="L28" i="11"/>
  <c r="K28" i="11"/>
  <c r="J28" i="11"/>
  <c r="I28" i="11"/>
  <c r="H28" i="11"/>
  <c r="G28" i="11"/>
  <c r="F28" i="11"/>
  <c r="E28" i="11"/>
  <c r="D28" i="11"/>
  <c r="C28" i="11"/>
  <c r="L30" i="10"/>
  <c r="K30" i="10"/>
  <c r="J30" i="10"/>
  <c r="I30" i="10"/>
  <c r="H30" i="10"/>
  <c r="G30" i="10"/>
  <c r="F30" i="10"/>
  <c r="E30" i="10"/>
  <c r="D30" i="10"/>
  <c r="L29" i="10"/>
  <c r="K29" i="10"/>
  <c r="J29" i="10"/>
  <c r="I29" i="10"/>
  <c r="H29" i="10"/>
  <c r="G29" i="10"/>
  <c r="F29" i="10"/>
  <c r="E29" i="10"/>
  <c r="D29" i="10"/>
  <c r="C29" i="10"/>
  <c r="L28" i="10"/>
  <c r="K28" i="10"/>
  <c r="J28" i="10"/>
  <c r="I28" i="10"/>
  <c r="H28" i="10"/>
  <c r="G28" i="10"/>
  <c r="F28" i="10"/>
  <c r="E28" i="10"/>
  <c r="D28" i="10"/>
  <c r="C28" i="10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7" i="1"/>
  <c r="G5" i="1"/>
  <c r="G4" i="1"/>
  <c r="G3" i="1"/>
  <c r="G2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7" i="1"/>
  <c r="F6" i="1"/>
  <c r="F5" i="1"/>
  <c r="F4" i="1"/>
  <c r="F3" i="1"/>
  <c r="F2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7" i="1"/>
  <c r="E6" i="1"/>
  <c r="E5" i="1"/>
  <c r="E4" i="1"/>
  <c r="E3" i="1"/>
  <c r="E2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7" i="1"/>
  <c r="D6" i="1"/>
  <c r="D5" i="1"/>
  <c r="D4" i="1"/>
  <c r="D3" i="1"/>
  <c r="D2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7" i="1"/>
  <c r="C6" i="1"/>
  <c r="C5" i="1"/>
  <c r="C4" i="1"/>
  <c r="C3" i="1"/>
  <c r="C2" i="1"/>
  <c r="D30" i="6"/>
  <c r="C29" i="6"/>
  <c r="L28" i="6"/>
  <c r="K28" i="6"/>
  <c r="J28" i="6"/>
  <c r="I28" i="6"/>
  <c r="H28" i="6"/>
  <c r="G28" i="6"/>
  <c r="F28" i="6"/>
  <c r="E28" i="6"/>
  <c r="D28" i="6"/>
  <c r="C28" i="6"/>
  <c r="L30" i="5"/>
  <c r="K30" i="5"/>
  <c r="J30" i="5"/>
  <c r="I30" i="5"/>
  <c r="H30" i="5"/>
  <c r="G30" i="5"/>
  <c r="F30" i="5"/>
  <c r="E30" i="5"/>
  <c r="D30" i="5"/>
  <c r="L29" i="5"/>
  <c r="K29" i="5"/>
  <c r="J29" i="5"/>
  <c r="I29" i="5"/>
  <c r="H29" i="5"/>
  <c r="G29" i="5"/>
  <c r="F29" i="5"/>
  <c r="E29" i="5"/>
  <c r="D29" i="5"/>
  <c r="C29" i="5"/>
  <c r="L28" i="5"/>
  <c r="K28" i="5"/>
  <c r="J28" i="5"/>
  <c r="I28" i="5"/>
  <c r="H28" i="5"/>
  <c r="G28" i="5"/>
  <c r="F28" i="5"/>
  <c r="E28" i="5"/>
  <c r="D28" i="5"/>
  <c r="C28" i="5"/>
  <c r="L30" i="4"/>
  <c r="K30" i="4"/>
  <c r="J30" i="4"/>
  <c r="I30" i="4"/>
  <c r="H30" i="4"/>
  <c r="G30" i="4"/>
  <c r="F30" i="4"/>
  <c r="E30" i="4"/>
  <c r="D30" i="4"/>
  <c r="L29" i="4"/>
  <c r="K29" i="4"/>
  <c r="J29" i="4"/>
  <c r="I29" i="4"/>
  <c r="H29" i="4"/>
  <c r="G29" i="4"/>
  <c r="F29" i="4"/>
  <c r="E29" i="4"/>
  <c r="D29" i="4"/>
  <c r="C29" i="4"/>
  <c r="L28" i="4"/>
  <c r="K28" i="4"/>
  <c r="J28" i="4"/>
  <c r="I28" i="4"/>
  <c r="H28" i="4"/>
  <c r="G28" i="4"/>
  <c r="F28" i="4"/>
  <c r="E28" i="4"/>
  <c r="D28" i="4"/>
  <c r="C28" i="4"/>
  <c r="L30" i="3"/>
  <c r="K30" i="3"/>
  <c r="J30" i="3"/>
  <c r="I30" i="3"/>
  <c r="H30" i="3"/>
  <c r="G30" i="3"/>
  <c r="F30" i="3"/>
  <c r="E30" i="3"/>
  <c r="D30" i="3"/>
  <c r="L29" i="3"/>
  <c r="K29" i="3"/>
  <c r="J29" i="3"/>
  <c r="I29" i="3"/>
  <c r="H29" i="3"/>
  <c r="G29" i="3"/>
  <c r="F29" i="3"/>
  <c r="E29" i="3"/>
  <c r="D29" i="3"/>
  <c r="C29" i="3"/>
  <c r="L28" i="3"/>
  <c r="K28" i="3"/>
  <c r="J28" i="3"/>
  <c r="I28" i="3"/>
  <c r="H28" i="3"/>
  <c r="G28" i="3"/>
  <c r="F28" i="3"/>
  <c r="E28" i="3"/>
  <c r="D28" i="3"/>
  <c r="C28" i="3"/>
  <c r="L30" i="2"/>
  <c r="K30" i="2"/>
  <c r="J30" i="2"/>
  <c r="I30" i="2"/>
  <c r="H30" i="2"/>
  <c r="G30" i="2"/>
  <c r="F30" i="2"/>
  <c r="E30" i="2"/>
  <c r="D30" i="2"/>
  <c r="L29" i="2"/>
  <c r="K29" i="2"/>
  <c r="J29" i="2"/>
  <c r="I29" i="2"/>
  <c r="H29" i="2"/>
  <c r="G29" i="2"/>
  <c r="F29" i="2"/>
  <c r="E29" i="2"/>
  <c r="D29" i="2"/>
  <c r="C29" i="2"/>
  <c r="L28" i="2"/>
  <c r="K28" i="2"/>
  <c r="J28" i="2"/>
  <c r="I28" i="2"/>
  <c r="H28" i="2"/>
  <c r="G28" i="2"/>
  <c r="F28" i="2"/>
  <c r="E28" i="2"/>
  <c r="D28" i="2"/>
  <c r="N31" i="1" l="1"/>
  <c r="N32" i="1"/>
  <c r="N28" i="1"/>
  <c r="N29" i="1"/>
  <c r="N30" i="1"/>
  <c r="N27" i="1" s="1"/>
  <c r="M32" i="1"/>
  <c r="M28" i="1"/>
  <c r="M29" i="1"/>
  <c r="M30" i="1"/>
  <c r="M27" i="1" s="1"/>
  <c r="L32" i="1"/>
  <c r="L28" i="1"/>
  <c r="L31" i="1"/>
  <c r="L29" i="1"/>
  <c r="L30" i="1"/>
  <c r="L27" i="1" s="1"/>
  <c r="K32" i="1"/>
  <c r="K28" i="1"/>
  <c r="K31" i="1"/>
  <c r="K30" i="1"/>
  <c r="K27" i="1" s="1"/>
  <c r="K29" i="1"/>
  <c r="J28" i="1"/>
  <c r="J30" i="1"/>
  <c r="J27" i="1" s="1"/>
  <c r="J31" i="1"/>
  <c r="J29" i="1"/>
  <c r="J32" i="1"/>
  <c r="I29" i="1"/>
  <c r="I32" i="1"/>
  <c r="I31" i="1"/>
  <c r="I30" i="1"/>
  <c r="I27" i="1" s="1"/>
  <c r="I28" i="1"/>
  <c r="H32" i="1"/>
  <c r="H31" i="1"/>
  <c r="H29" i="1"/>
  <c r="H28" i="1"/>
  <c r="H30" i="1"/>
  <c r="H27" i="1" s="1"/>
  <c r="G32" i="1"/>
  <c r="G31" i="1"/>
  <c r="G30" i="1"/>
  <c r="G27" i="1" s="1"/>
  <c r="G29" i="1"/>
  <c r="G28" i="1"/>
</calcChain>
</file>

<file path=xl/sharedStrings.xml><?xml version="1.0" encoding="utf-8"?>
<sst xmlns="http://schemas.openxmlformats.org/spreadsheetml/2006/main" count="1384" uniqueCount="80">
  <si>
    <t>Members</t>
  </si>
  <si>
    <t>Attendence</t>
  </si>
  <si>
    <t>Vote 1</t>
  </si>
  <si>
    <t>Vote 2</t>
  </si>
  <si>
    <t>Vote 3</t>
  </si>
  <si>
    <t>Vote 4</t>
  </si>
  <si>
    <t>Vote 5</t>
  </si>
  <si>
    <t>Vote 6</t>
  </si>
  <si>
    <t>Vote 7</t>
  </si>
  <si>
    <t>Vote 8</t>
  </si>
  <si>
    <t>Vote 9</t>
  </si>
  <si>
    <t>CD Reps</t>
  </si>
  <si>
    <t>Votes</t>
  </si>
  <si>
    <t>Abstain</t>
  </si>
  <si>
    <t>There are 14 voting members max, 50% makes a quorum</t>
  </si>
  <si>
    <t>yes</t>
  </si>
  <si>
    <t>Voss</t>
  </si>
  <si>
    <t>no</t>
  </si>
  <si>
    <t>no vote</t>
  </si>
  <si>
    <t>Stephen Ecker</t>
  </si>
  <si>
    <t>Tim Krenz</t>
  </si>
  <si>
    <t>Tyler Danke</t>
  </si>
  <si>
    <t>Nate Gall</t>
  </si>
  <si>
    <t>Michael Chianese</t>
  </si>
  <si>
    <t>Thomas Leary</t>
  </si>
  <si>
    <t>Joe Kexel</t>
  </si>
  <si>
    <t>Phil Anderson</t>
  </si>
  <si>
    <t>Chris Nass</t>
  </si>
  <si>
    <t>Bryce Thon</t>
  </si>
  <si>
    <t>Robert Holzberger</t>
  </si>
  <si>
    <t>Kristin Walker</t>
  </si>
  <si>
    <t>Joe Hauer</t>
  </si>
  <si>
    <t>Meghan Wisner</t>
  </si>
  <si>
    <t>Jordan Hansen</t>
  </si>
  <si>
    <t>Michael Schisel</t>
  </si>
  <si>
    <t>Erik Scoglio</t>
  </si>
  <si>
    <t>Bryan Voss</t>
  </si>
  <si>
    <t>Jason Boris</t>
  </si>
  <si>
    <t>Teresa Boris</t>
  </si>
  <si>
    <t>VACANT</t>
  </si>
  <si>
    <t>Chair</t>
  </si>
  <si>
    <t>Vice Chair</t>
  </si>
  <si>
    <t>Treasurer</t>
  </si>
  <si>
    <t>Secretary</t>
  </si>
  <si>
    <t>At-Large #1</t>
  </si>
  <si>
    <t>At-Large #2</t>
  </si>
  <si>
    <t>District 1</t>
  </si>
  <si>
    <t>Alt 1</t>
  </si>
  <si>
    <t>District 2</t>
  </si>
  <si>
    <t>Alt 2</t>
  </si>
  <si>
    <t>District 3</t>
  </si>
  <si>
    <t>Alt 3</t>
  </si>
  <si>
    <t>District 4</t>
  </si>
  <si>
    <t>Alt 4</t>
  </si>
  <si>
    <t>District 5</t>
  </si>
  <si>
    <t>Alt 5</t>
  </si>
  <si>
    <t>District 6</t>
  </si>
  <si>
    <t>Alt 6</t>
  </si>
  <si>
    <t>District 7</t>
  </si>
  <si>
    <t>Alt 7</t>
  </si>
  <si>
    <t>District 8</t>
  </si>
  <si>
    <t>Alt 8</t>
  </si>
  <si>
    <t>Position</t>
  </si>
  <si>
    <t>Member</t>
  </si>
  <si>
    <t>Brian Bell</t>
  </si>
  <si>
    <t>Thomas Patrowsky</t>
  </si>
  <si>
    <t>Michael Conard</t>
  </si>
  <si>
    <t>no's</t>
  </si>
  <si>
    <t>yes's</t>
  </si>
  <si>
    <t xml:space="preserve">yes's </t>
  </si>
  <si>
    <t>Jeff Kortsch</t>
  </si>
  <si>
    <t>vacant</t>
  </si>
  <si>
    <t>Tom Patrowsky</t>
  </si>
  <si>
    <t>Present</t>
  </si>
  <si>
    <t>Absent</t>
  </si>
  <si>
    <t>Vacant</t>
  </si>
  <si>
    <t>Voting Members</t>
  </si>
  <si>
    <t>Voting Quorum Total</t>
  </si>
  <si>
    <t>Attendance Total</t>
  </si>
  <si>
    <t>abstain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</si>
</sst>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color rgb="FF000000"/>
      <name val="Arial"/>
      <scheme val="minor"/>
    </font>
    <font>
      <sz val="11"/>
      <color rgb="FF000000"/>
      <name val="Arial"/>
    </font>
    <font>
      <sz val="11"/>
      <color rgb="FF000000"/>
      <name val="Calibri"/>
    </font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0"/>
      <color rgb="FF000000"/>
      <name val="Arial"/>
      <family val="2"/>
      <scheme val="minor"/>
    </font>
    <font>
      <sz val="11"/>
      <name val="Calibri"/>
      <family val="2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B7B7B7"/>
        <bgColor rgb="FFB7B7B7"/>
      </patternFill>
    </fill>
    <fill>
      <patternFill patternType="solid">
        <fgColor rgb="FFFF0000"/>
        <bgColor rgb="FFFF0000"/>
      </patternFill>
    </fill>
    <fill>
      <patternFill patternType="solid">
        <fgColor rgb="FFE6B8AF"/>
        <bgColor rgb="FFE6B8AF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2" tint="-0.14999847407452621"/>
        <bgColor rgb="FFB7B7B7"/>
      </patternFill>
    </fill>
    <fill>
      <patternFill patternType="solid">
        <fgColor theme="2" tint="-0.14999847407452621"/>
        <bgColor rgb="FFCCCCCC"/>
      </patternFill>
    </fill>
    <fill>
      <patternFill patternType="solid">
        <fgColor theme="2" tint="-0.14999847407452621"/>
        <bgColor rgb="FFFFFFFF"/>
      </patternFill>
    </fill>
    <fill>
      <patternFill patternType="solid">
        <fgColor theme="9" tint="0.59999389629810485"/>
        <bgColor rgb="FFFFFF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FFFFF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2" fillId="2" borderId="2" xfId="0" applyFont="1" applyFill="1" applyBorder="1"/>
    <xf numFmtId="0" fontId="3" fillId="0" borderId="0" xfId="0" applyFont="1"/>
    <xf numFmtId="0" fontId="1" fillId="0" borderId="3" xfId="0" applyFont="1" applyBorder="1"/>
    <xf numFmtId="0" fontId="2" fillId="0" borderId="4" xfId="0" applyFont="1" applyBorder="1"/>
    <xf numFmtId="0" fontId="2" fillId="3" borderId="4" xfId="0" applyFont="1" applyFill="1" applyBorder="1"/>
    <xf numFmtId="0" fontId="1" fillId="0" borderId="1" xfId="0" applyFont="1" applyBorder="1"/>
    <xf numFmtId="0" fontId="2" fillId="3" borderId="1" xfId="0" applyFont="1" applyFill="1" applyBorder="1"/>
    <xf numFmtId="0" fontId="2" fillId="0" borderId="1" xfId="0" applyFont="1" applyBorder="1"/>
    <xf numFmtId="0" fontId="1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1" fillId="2" borderId="3" xfId="0" applyFont="1" applyFill="1" applyBorder="1"/>
    <xf numFmtId="0" fontId="2" fillId="2" borderId="4" xfId="0" applyFont="1" applyFill="1" applyBorder="1"/>
    <xf numFmtId="0" fontId="2" fillId="2" borderId="1" xfId="0" applyFont="1" applyFill="1" applyBorder="1"/>
    <xf numFmtId="0" fontId="1" fillId="3" borderId="4" xfId="0" applyFont="1" applyFill="1" applyBorder="1"/>
    <xf numFmtId="0" fontId="1" fillId="4" borderId="4" xfId="0" applyFont="1" applyFill="1" applyBorder="1"/>
    <xf numFmtId="0" fontId="2" fillId="4" borderId="4" xfId="0" applyFont="1" applyFill="1" applyBorder="1"/>
    <xf numFmtId="0" fontId="3" fillId="4" borderId="0" xfId="0" applyFont="1" applyFill="1"/>
    <xf numFmtId="0" fontId="2" fillId="0" borderId="4" xfId="0" applyFont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0" fontId="1" fillId="0" borderId="0" xfId="0" applyFont="1"/>
    <xf numFmtId="0" fontId="2" fillId="0" borderId="0" xfId="0" applyFont="1"/>
    <xf numFmtId="0" fontId="2" fillId="5" borderId="4" xfId="0" applyFont="1" applyFill="1" applyBorder="1"/>
    <xf numFmtId="0" fontId="4" fillId="4" borderId="0" xfId="0" applyFont="1" applyFill="1"/>
    <xf numFmtId="0" fontId="2" fillId="6" borderId="4" xfId="0" applyFont="1" applyFill="1" applyBorder="1"/>
    <xf numFmtId="0" fontId="1" fillId="6" borderId="4" xfId="0" applyFont="1" applyFill="1" applyBorder="1"/>
    <xf numFmtId="0" fontId="2" fillId="7" borderId="4" xfId="0" applyFont="1" applyFill="1" applyBorder="1"/>
    <xf numFmtId="0" fontId="1" fillId="7" borderId="4" xfId="0" applyFont="1" applyFill="1" applyBorder="1"/>
    <xf numFmtId="0" fontId="1" fillId="0" borderId="4" xfId="0" applyFont="1" applyBorder="1"/>
    <xf numFmtId="14" fontId="2" fillId="2" borderId="2" xfId="0" applyNumberFormat="1" applyFont="1" applyFill="1" applyBorder="1"/>
    <xf numFmtId="0" fontId="1" fillId="2" borderId="2" xfId="0" applyFont="1" applyFill="1" applyBorder="1"/>
    <xf numFmtId="0" fontId="1" fillId="0" borderId="6" xfId="0" applyFont="1" applyBorder="1"/>
    <xf numFmtId="0" fontId="1" fillId="2" borderId="4" xfId="0" applyFont="1" applyFill="1" applyBorder="1"/>
    <xf numFmtId="0" fontId="5" fillId="0" borderId="4" xfId="0" applyFont="1" applyBorder="1"/>
    <xf numFmtId="0" fontId="5" fillId="0" borderId="1" xfId="0" applyFont="1" applyBorder="1"/>
    <xf numFmtId="0" fontId="5" fillId="0" borderId="3" xfId="0" applyFont="1" applyBorder="1"/>
    <xf numFmtId="0" fontId="5" fillId="2" borderId="1" xfId="0" applyFont="1" applyFill="1" applyBorder="1"/>
    <xf numFmtId="0" fontId="5" fillId="2" borderId="2" xfId="0" applyFont="1" applyFill="1" applyBorder="1"/>
    <xf numFmtId="0" fontId="5" fillId="8" borderId="3" xfId="0" applyFont="1" applyFill="1" applyBorder="1"/>
    <xf numFmtId="0" fontId="5" fillId="8" borderId="4" xfId="0" applyFont="1" applyFill="1" applyBorder="1"/>
    <xf numFmtId="0" fontId="2" fillId="9" borderId="4" xfId="0" applyFont="1" applyFill="1" applyBorder="1"/>
    <xf numFmtId="0" fontId="1" fillId="10" borderId="4" xfId="0" applyFont="1" applyFill="1" applyBorder="1"/>
    <xf numFmtId="0" fontId="2" fillId="10" borderId="4" xfId="0" applyFont="1" applyFill="1" applyBorder="1"/>
    <xf numFmtId="0" fontId="1" fillId="8" borderId="4" xfId="0" applyFont="1" applyFill="1" applyBorder="1"/>
    <xf numFmtId="0" fontId="1" fillId="0" borderId="9" xfId="0" applyFont="1" applyBorder="1"/>
    <xf numFmtId="0" fontId="2" fillId="3" borderId="7" xfId="0" applyFont="1" applyFill="1" applyBorder="1" applyAlignment="1">
      <alignment horizontal="right"/>
    </xf>
    <xf numFmtId="0" fontId="1" fillId="0" borderId="8" xfId="0" applyFont="1" applyBorder="1"/>
    <xf numFmtId="0" fontId="2" fillId="0" borderId="8" xfId="0" applyFont="1" applyBorder="1"/>
    <xf numFmtId="0" fontId="1" fillId="0" borderId="10" xfId="0" applyFont="1" applyBorder="1"/>
    <xf numFmtId="0" fontId="2" fillId="3" borderId="8" xfId="0" applyFont="1" applyFill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2" fillId="8" borderId="4" xfId="0" applyFont="1" applyFill="1" applyBorder="1"/>
    <xf numFmtId="0" fontId="2" fillId="11" borderId="4" xfId="0" applyFont="1" applyFill="1" applyBorder="1"/>
    <xf numFmtId="0" fontId="6" fillId="0" borderId="4" xfId="0" applyFont="1" applyBorder="1"/>
    <xf numFmtId="0" fontId="6" fillId="3" borderId="4" xfId="0" applyFont="1" applyFill="1" applyBorder="1"/>
    <xf numFmtId="0" fontId="5" fillId="3" borderId="4" xfId="0" applyFont="1" applyFill="1" applyBorder="1"/>
    <xf numFmtId="0" fontId="5" fillId="4" borderId="4" xfId="0" applyFont="1" applyFill="1" applyBorder="1"/>
    <xf numFmtId="0" fontId="6" fillId="3" borderId="1" xfId="0" applyFont="1" applyFill="1" applyBorder="1"/>
    <xf numFmtId="0" fontId="7" fillId="3" borderId="4" xfId="0" applyFont="1" applyFill="1" applyBorder="1"/>
    <xf numFmtId="0" fontId="8" fillId="3" borderId="4" xfId="0" applyFont="1" applyFill="1" applyBorder="1"/>
    <xf numFmtId="0" fontId="9" fillId="0" borderId="0" xfId="0" applyFont="1"/>
    <xf numFmtId="0" fontId="6" fillId="4" borderId="4" xfId="0" applyFont="1" applyFill="1" applyBorder="1"/>
    <xf numFmtId="0" fontId="8" fillId="0" borderId="4" xfId="0" applyFont="1" applyBorder="1"/>
    <xf numFmtId="0" fontId="6" fillId="2" borderId="2" xfId="0" applyFont="1" applyFill="1" applyBorder="1"/>
    <xf numFmtId="0" fontId="6" fillId="0" borderId="6" xfId="0" applyFont="1" applyBorder="1"/>
    <xf numFmtId="0" fontId="6" fillId="2" borderId="4" xfId="0" applyFont="1" applyFill="1" applyBorder="1"/>
    <xf numFmtId="0" fontId="6" fillId="8" borderId="4" xfId="0" applyFont="1" applyFill="1" applyBorder="1"/>
    <xf numFmtId="0" fontId="10" fillId="3" borderId="4" xfId="0" applyFont="1" applyFill="1" applyBorder="1"/>
    <xf numFmtId="0" fontId="8" fillId="4" borderId="4" xfId="0" applyFont="1" applyFill="1" applyBorder="1"/>
    <xf numFmtId="0" fontId="6" fillId="0" borderId="4" xfId="0" applyFont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0" fontId="6" fillId="0" borderId="0" xfId="0" applyFont="1"/>
    <xf numFmtId="0" fontId="11" fillId="0" borderId="0" xfId="0" applyFont="1"/>
    <xf numFmtId="0" fontId="10" fillId="4" borderId="4" xfId="0" applyFont="1" applyFill="1" applyBorder="1"/>
    <xf numFmtId="0" fontId="10" fillId="0" borderId="4" xfId="0" applyFont="1" applyBorder="1"/>
    <xf numFmtId="14" fontId="2" fillId="12" borderId="2" xfId="0" applyNumberFormat="1" applyFont="1" applyFill="1" applyBorder="1"/>
    <xf numFmtId="0" fontId="2" fillId="13" borderId="4" xfId="0" applyFont="1" applyFill="1" applyBorder="1"/>
    <xf numFmtId="0" fontId="2" fillId="13" borderId="7" xfId="0" applyFont="1" applyFill="1" applyBorder="1"/>
    <xf numFmtId="0" fontId="2" fillId="12" borderId="1" xfId="0" applyFont="1" applyFill="1" applyBorder="1"/>
    <xf numFmtId="0" fontId="2" fillId="12" borderId="4" xfId="0" applyFont="1" applyFill="1" applyBorder="1"/>
    <xf numFmtId="0" fontId="2" fillId="13" borderId="4" xfId="0" applyFont="1" applyFill="1" applyBorder="1" applyAlignment="1">
      <alignment horizontal="right"/>
    </xf>
    <xf numFmtId="0" fontId="2" fillId="14" borderId="4" xfId="0" applyFont="1" applyFill="1" applyBorder="1" applyAlignment="1">
      <alignment horizontal="right"/>
    </xf>
    <xf numFmtId="0" fontId="2" fillId="14" borderId="8" xfId="0" applyFont="1" applyFill="1" applyBorder="1" applyAlignment="1">
      <alignment horizontal="right"/>
    </xf>
    <xf numFmtId="0" fontId="2" fillId="13" borderId="8" xfId="0" applyFont="1" applyFill="1" applyBorder="1" applyAlignment="1">
      <alignment horizontal="right"/>
    </xf>
    <xf numFmtId="0" fontId="2" fillId="13" borderId="8" xfId="0" applyFont="1" applyFill="1" applyBorder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theme="2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1CEA0-F985-4D24-B1FB-A22EA2B01F71}">
  <sheetPr>
    <outlinePr summaryBelow="0" summaryRight="0"/>
  </sheetPr>
  <dimension ref="A1:AA999"/>
  <sheetViews>
    <sheetView workbookViewId="0">
      <selection activeCell="B24" sqref="B24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</cols>
  <sheetData>
    <row r="1" spans="1:27" ht="15.75" customHeight="1" x14ac:dyDescent="0.25">
      <c r="A1" s="37" t="s">
        <v>62</v>
      </c>
      <c r="B1" s="3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4"/>
      <c r="D2" s="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"/>
      <c r="D3" s="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4"/>
      <c r="D4" s="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72</v>
      </c>
      <c r="C5" s="4"/>
      <c r="D5" s="4"/>
      <c r="E5" s="4"/>
      <c r="F5" s="4"/>
      <c r="G5" s="4"/>
      <c r="H5" s="4"/>
      <c r="I5" s="4"/>
      <c r="J5" s="4"/>
      <c r="K5" s="4"/>
      <c r="L5" s="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4"/>
      <c r="D6" s="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7"/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"/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"/>
      <c r="D11" s="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"/>
      <c r="D12" s="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29" t="s">
        <v>27</v>
      </c>
      <c r="C13" s="5"/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"/>
      <c r="D14" s="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5"/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15"/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"/>
      <c r="D17" s="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"/>
      <c r="D18" s="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6" t="s">
        <v>55</v>
      </c>
      <c r="B19" s="29" t="s">
        <v>32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15"/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5"/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16"/>
      <c r="D22" s="17"/>
      <c r="E22" s="17"/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5"/>
      <c r="D24" s="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29" t="s">
        <v>38</v>
      </c>
      <c r="C25" s="5"/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13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19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0</v>
      </c>
      <c r="D28" s="19">
        <f t="shared" si="0"/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20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0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"/>
      <c r="D30" s="19">
        <f t="shared" ref="D30:L30" si="2">SUM(COUNTIF(C2:C7,"abstain"),IF(OR(C10="abstain",C11="abstain"),1,0),IF(OR(C12="abstain",C13="abstain"),1,0),IF(OR(C14="abstain",C15="abstain"),1,0),IF(OR(C16="abstain",C17="abstain"),1,0),IF(OR(C18="abstain",C19="abstain"),1,0),IF(OR(C20="abstain",C21="abstain"),1,0),IF(OR(C22="abstain",C23="abstain"),1,0),IF(OR(C24="abstain",C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746CD-DD96-4346-903B-05B8AD124B37}">
  <sheetPr>
    <outlinePr summaryBelow="0" summaryRight="0"/>
  </sheetPr>
  <dimension ref="A1:AA999"/>
  <sheetViews>
    <sheetView workbookViewId="0">
      <selection activeCell="B28" sqref="B28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</cols>
  <sheetData>
    <row r="1" spans="1:27" ht="15.75" customHeight="1" x14ac:dyDescent="0.25">
      <c r="A1" s="37" t="s">
        <v>62</v>
      </c>
      <c r="B1" s="3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4" t="s">
        <v>15</v>
      </c>
      <c r="D2" s="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" t="s">
        <v>15</v>
      </c>
      <c r="D3" s="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4" t="s">
        <v>15</v>
      </c>
      <c r="D4" s="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72</v>
      </c>
      <c r="C5" s="4" t="s">
        <v>15</v>
      </c>
      <c r="D5" s="4"/>
      <c r="E5" s="4"/>
      <c r="F5" s="4"/>
      <c r="G5" s="4"/>
      <c r="H5" s="4"/>
      <c r="I5" s="4"/>
      <c r="J5" s="4"/>
      <c r="K5" s="4"/>
      <c r="L5" s="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4" t="s">
        <v>17</v>
      </c>
      <c r="D6" s="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7" t="s">
        <v>15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" t="s">
        <v>15</v>
      </c>
      <c r="D11" s="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" t="s">
        <v>15</v>
      </c>
      <c r="D12" s="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29" t="s">
        <v>27</v>
      </c>
      <c r="C13" s="5" t="s">
        <v>17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9" t="s">
        <v>51</v>
      </c>
      <c r="B15" s="44" t="s">
        <v>39</v>
      </c>
      <c r="C15" s="53" t="s">
        <v>71</v>
      </c>
      <c r="D15" s="52"/>
      <c r="E15" s="52"/>
      <c r="F15" s="52"/>
      <c r="G15" s="52"/>
      <c r="H15" s="52"/>
      <c r="I15" s="52"/>
      <c r="J15" s="52"/>
      <c r="K15" s="52"/>
      <c r="L15" s="5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15" t="s">
        <v>15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" t="s">
        <v>15</v>
      </c>
      <c r="D17" s="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" t="s">
        <v>15</v>
      </c>
      <c r="D18" s="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9" t="s">
        <v>55</v>
      </c>
      <c r="B19" s="44" t="s">
        <v>39</v>
      </c>
      <c r="C19" s="52" t="s">
        <v>71</v>
      </c>
      <c r="D19" s="52"/>
      <c r="E19" s="52"/>
      <c r="F19" s="52"/>
      <c r="G19" s="52"/>
      <c r="H19" s="52"/>
      <c r="I19" s="52"/>
      <c r="J19" s="52"/>
      <c r="K19" s="52"/>
      <c r="L19" s="5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15" t="s">
        <v>15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5" t="s">
        <v>17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16" t="s">
        <v>15</v>
      </c>
      <c r="D22" s="17"/>
      <c r="E22" s="17"/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4" t="s">
        <v>15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5" t="s">
        <v>17</v>
      </c>
      <c r="D24" s="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29" t="s">
        <v>38</v>
      </c>
      <c r="C25" s="5" t="s">
        <v>17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13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19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11</v>
      </c>
      <c r="D28" s="19">
        <f t="shared" si="0"/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20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6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"/>
      <c r="D30" s="19">
        <f t="shared" ref="D30:L30" si="2">SUM(COUNTIF(C2:C7,"abstain"),IF(OR(C10="abstain",C11="abstain"),1,0),IF(OR(C12="abstain",C13="abstain"),1,0),IF(OR(C14="abstain",C15="abstain"),1,0),IF(OR(C16="abstain",C17="abstain"),1,0),IF(OR(C18="abstain",C19="abstain"),1,0),IF(OR(C20="abstain",C21="abstain"),1,0),IF(OR(C22="abstain",C23="abstain"),1,0),IF(OR(C24="abstain",C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999"/>
  <sheetViews>
    <sheetView workbookViewId="0">
      <selection activeCell="B19" sqref="B19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</cols>
  <sheetData>
    <row r="1" spans="1:27" ht="15.75" customHeight="1" x14ac:dyDescent="0.25">
      <c r="A1" s="37" t="s">
        <v>62</v>
      </c>
      <c r="B1" s="3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4" t="s">
        <v>15</v>
      </c>
      <c r="D2" s="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" t="s">
        <v>15</v>
      </c>
      <c r="D3" s="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4" t="s">
        <v>15</v>
      </c>
      <c r="D4" s="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9" t="s">
        <v>43</v>
      </c>
      <c r="B5" s="44" t="s">
        <v>39</v>
      </c>
      <c r="C5" s="43" t="s">
        <v>71</v>
      </c>
      <c r="D5" s="43"/>
      <c r="E5" s="43"/>
      <c r="F5" s="43"/>
      <c r="G5" s="43"/>
      <c r="H5" s="43"/>
      <c r="I5" s="43"/>
      <c r="J5" s="43"/>
      <c r="K5" s="43"/>
      <c r="L5" s="43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4" t="s">
        <v>15</v>
      </c>
      <c r="D6" s="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7" t="s">
        <v>15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" t="s">
        <v>15</v>
      </c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" t="s">
        <v>15</v>
      </c>
      <c r="D11" s="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" t="s">
        <v>15</v>
      </c>
      <c r="D12" s="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29" t="s">
        <v>27</v>
      </c>
      <c r="C13" s="5" t="s">
        <v>17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" t="s">
        <v>15</v>
      </c>
      <c r="D14" s="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5" t="s">
        <v>17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15" t="s">
        <v>17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" t="s">
        <v>15</v>
      </c>
      <c r="D17" s="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" t="s">
        <v>15</v>
      </c>
      <c r="D18" s="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6" t="s">
        <v>55</v>
      </c>
      <c r="B19" s="29" t="s">
        <v>32</v>
      </c>
      <c r="C19" s="4" t="s">
        <v>17</v>
      </c>
      <c r="D19" s="4"/>
      <c r="E19" s="4"/>
      <c r="F19" s="4"/>
      <c r="G19" s="4"/>
      <c r="H19" s="4"/>
      <c r="I19" s="4"/>
      <c r="J19" s="4"/>
      <c r="K19" s="4"/>
      <c r="L19" s="4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15" t="s">
        <v>15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5" t="s">
        <v>15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16" t="s">
        <v>15</v>
      </c>
      <c r="D22" s="17"/>
      <c r="E22" s="17"/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9" t="s">
        <v>59</v>
      </c>
      <c r="B23" s="44" t="s">
        <v>39</v>
      </c>
      <c r="C23" s="43" t="s">
        <v>71</v>
      </c>
      <c r="D23" s="43"/>
      <c r="E23" s="43"/>
      <c r="F23" s="43"/>
      <c r="G23" s="43"/>
      <c r="H23" s="43"/>
      <c r="I23" s="43"/>
      <c r="J23" s="43"/>
      <c r="K23" s="43"/>
      <c r="L23" s="43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5" t="s">
        <v>15</v>
      </c>
      <c r="D24" s="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29" t="s">
        <v>38</v>
      </c>
      <c r="C25" s="5" t="s">
        <v>17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13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19">
        <f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13</v>
      </c>
      <c r="D28" s="19">
        <f t="shared" ref="D28:L28" si="0">SUM(COUNTIF(D2:D7,"yes"),IF(OR(D10="yes",D11="yes"),1,0),IF(OR(D12="yes",D13="yes"),1,0),IF(OR(D14="yes",D15="yes"),1,0),IF(OR(D16="yes",D17="yes"),1,0),IF(OR(D18="yes",D19="yes"),1,0),IF(OR(D20="yes",D21="yes"),1,0),IF(OR(D22="yes",D23="yes"),1,0),IF(OR(D24="yes",D25="yes"),1,0))</f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20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5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"/>
      <c r="D30" s="19">
        <f t="shared" ref="D30:L30" si="2">SUM(COUNTIF(C2:C7,"abstain"),IF(OR(C10="abstain",C11="abstain"),1,0),IF(OR(C12="abstain",C13="abstain"),1,0),IF(OR(C14="abstain",C15="abstain"),1,0),IF(OR(C16="abstain",C17="abstain"),1,0),IF(OR(C18="abstain",C19="abstain"),1,0),IF(OR(C20="abstain",C21="abstain"),1,0),IF(OR(C22="abstain",C23="abstain"),1,0),IF(OR(C24="abstain",C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99"/>
  <sheetViews>
    <sheetView workbookViewId="0">
      <selection activeCell="C6" sqref="C6"/>
    </sheetView>
  </sheetViews>
  <sheetFormatPr defaultColWidth="12.5703125" defaultRowHeight="15.75" customHeight="1" x14ac:dyDescent="0.2"/>
  <cols>
    <col min="1" max="1" width="17" customWidth="1"/>
    <col min="2" max="2" width="35.7109375" customWidth="1"/>
  </cols>
  <sheetData>
    <row r="1" spans="1:27" ht="15.75" customHeight="1" x14ac:dyDescent="0.25">
      <c r="A1" s="37" t="s">
        <v>62</v>
      </c>
      <c r="B1" s="38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5.75" customHeight="1" x14ac:dyDescent="0.25">
      <c r="A2" s="36" t="s">
        <v>40</v>
      </c>
      <c r="B2" s="34" t="s">
        <v>19</v>
      </c>
      <c r="C2" s="4" t="s">
        <v>15</v>
      </c>
      <c r="D2" s="4" t="s">
        <v>13</v>
      </c>
      <c r="E2" s="4"/>
      <c r="F2" s="4"/>
      <c r="G2" s="4"/>
      <c r="H2" s="4"/>
      <c r="I2" s="4"/>
      <c r="J2" s="4"/>
      <c r="K2" s="4"/>
      <c r="L2" s="4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5.75" customHeight="1" x14ac:dyDescent="0.25">
      <c r="A3" s="36" t="s">
        <v>41</v>
      </c>
      <c r="B3" s="34" t="s">
        <v>20</v>
      </c>
      <c r="C3" s="5" t="s">
        <v>17</v>
      </c>
      <c r="D3" s="4"/>
      <c r="E3" s="4"/>
      <c r="F3" s="4"/>
      <c r="G3" s="4"/>
      <c r="H3" s="4"/>
      <c r="I3" s="4"/>
      <c r="J3" s="4"/>
      <c r="K3" s="4"/>
      <c r="L3" s="4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5.75" customHeight="1" x14ac:dyDescent="0.25">
      <c r="A4" s="36" t="s">
        <v>42</v>
      </c>
      <c r="B4" s="34" t="s">
        <v>64</v>
      </c>
      <c r="C4" s="4" t="s">
        <v>15</v>
      </c>
      <c r="D4" s="4" t="s">
        <v>13</v>
      </c>
      <c r="E4" s="4"/>
      <c r="F4" s="4"/>
      <c r="G4" s="4"/>
      <c r="H4" s="4"/>
      <c r="I4" s="4"/>
      <c r="J4" s="4"/>
      <c r="K4" s="4"/>
      <c r="L4" s="4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15.75" customHeight="1" x14ac:dyDescent="0.25">
      <c r="A5" s="39" t="s">
        <v>43</v>
      </c>
      <c r="B5" s="40" t="s">
        <v>39</v>
      </c>
      <c r="C5" s="41" t="s">
        <v>71</v>
      </c>
      <c r="D5" s="41"/>
      <c r="E5" s="41"/>
      <c r="F5" s="41"/>
      <c r="G5" s="41"/>
      <c r="H5" s="41"/>
      <c r="I5" s="41"/>
      <c r="J5" s="41"/>
      <c r="K5" s="41"/>
      <c r="L5" s="41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15.75" customHeight="1" x14ac:dyDescent="0.25">
      <c r="A6" s="36" t="s">
        <v>44</v>
      </c>
      <c r="B6" s="34" t="s">
        <v>22</v>
      </c>
      <c r="C6" s="4" t="s">
        <v>15</v>
      </c>
      <c r="D6" s="4" t="s">
        <v>16</v>
      </c>
      <c r="E6" s="4"/>
      <c r="F6" s="4"/>
      <c r="G6" s="4"/>
      <c r="H6" s="4"/>
      <c r="I6" s="4"/>
      <c r="J6" s="4"/>
      <c r="K6" s="4"/>
      <c r="L6" s="4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15.75" customHeight="1" x14ac:dyDescent="0.25">
      <c r="A7" s="35" t="s">
        <v>45</v>
      </c>
      <c r="B7" s="35" t="s">
        <v>23</v>
      </c>
      <c r="C7" s="7" t="s">
        <v>15</v>
      </c>
      <c r="D7" s="8" t="s">
        <v>16</v>
      </c>
      <c r="E7" s="8"/>
      <c r="F7" s="8"/>
      <c r="G7" s="8"/>
      <c r="H7" s="8"/>
      <c r="I7" s="8"/>
      <c r="J7" s="8"/>
      <c r="K7" s="8"/>
      <c r="L7" s="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.75" customHeight="1" x14ac:dyDescent="0.25">
      <c r="A10" s="36" t="s">
        <v>46</v>
      </c>
      <c r="B10" s="34" t="s">
        <v>24</v>
      </c>
      <c r="C10" s="5" t="s">
        <v>15</v>
      </c>
      <c r="D10" s="4" t="s">
        <v>13</v>
      </c>
      <c r="E10" s="4"/>
      <c r="F10" s="4"/>
      <c r="G10" s="4"/>
      <c r="H10" s="4"/>
      <c r="I10" s="4"/>
      <c r="J10" s="4"/>
      <c r="K10" s="4"/>
      <c r="L10" s="4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5.75" customHeight="1" x14ac:dyDescent="0.25">
      <c r="A11" s="36" t="s">
        <v>47</v>
      </c>
      <c r="B11" s="34" t="s">
        <v>25</v>
      </c>
      <c r="C11" s="5" t="s">
        <v>17</v>
      </c>
      <c r="D11" s="4"/>
      <c r="E11" s="4"/>
      <c r="F11" s="4"/>
      <c r="G11" s="4"/>
      <c r="H11" s="4"/>
      <c r="I11" s="4"/>
      <c r="J11" s="4"/>
      <c r="K11" s="4"/>
      <c r="L11" s="4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5.75" customHeight="1" x14ac:dyDescent="0.25">
      <c r="A12" s="36" t="s">
        <v>48</v>
      </c>
      <c r="B12" s="34" t="s">
        <v>26</v>
      </c>
      <c r="C12" s="5" t="s">
        <v>15</v>
      </c>
      <c r="D12" s="4" t="s">
        <v>16</v>
      </c>
      <c r="E12" s="4"/>
      <c r="F12" s="4"/>
      <c r="G12" s="4"/>
      <c r="H12" s="4"/>
      <c r="I12" s="4"/>
      <c r="J12" s="4"/>
      <c r="K12" s="4"/>
      <c r="L12" s="4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5.75" customHeight="1" x14ac:dyDescent="0.25">
      <c r="A13" s="36" t="s">
        <v>49</v>
      </c>
      <c r="B13" s="34" t="s">
        <v>27</v>
      </c>
      <c r="C13" s="5" t="s">
        <v>17</v>
      </c>
      <c r="D13" s="4"/>
      <c r="E13" s="4"/>
      <c r="F13" s="4"/>
      <c r="G13" s="4"/>
      <c r="H13" s="4"/>
      <c r="I13" s="4"/>
      <c r="J13" s="4"/>
      <c r="K13" s="4"/>
      <c r="L13" s="4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5.75" customHeight="1" x14ac:dyDescent="0.25">
      <c r="A14" s="36" t="s">
        <v>50</v>
      </c>
      <c r="B14" s="34" t="s">
        <v>28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5.75" customHeight="1" x14ac:dyDescent="0.25">
      <c r="A15" s="36" t="s">
        <v>51</v>
      </c>
      <c r="B15" s="34" t="s">
        <v>29</v>
      </c>
      <c r="C15" s="5" t="s">
        <v>17</v>
      </c>
      <c r="D15" s="4"/>
      <c r="E15" s="4"/>
      <c r="F15" s="4"/>
      <c r="G15" s="4"/>
      <c r="H15" s="4"/>
      <c r="I15" s="4"/>
      <c r="J15" s="4"/>
      <c r="K15" s="4"/>
      <c r="L15" s="4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5.75" customHeight="1" x14ac:dyDescent="0.25">
      <c r="A16" s="36" t="s">
        <v>52</v>
      </c>
      <c r="B16" s="34" t="s">
        <v>30</v>
      </c>
      <c r="C16" s="15" t="s">
        <v>17</v>
      </c>
      <c r="D16" s="4"/>
      <c r="E16" s="4"/>
      <c r="F16" s="4"/>
      <c r="G16" s="4"/>
      <c r="H16" s="4"/>
      <c r="I16" s="4"/>
      <c r="J16" s="4"/>
      <c r="K16" s="4"/>
      <c r="L16" s="4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5.75" customHeight="1" x14ac:dyDescent="0.25">
      <c r="A17" s="36" t="s">
        <v>53</v>
      </c>
      <c r="B17" s="34" t="s">
        <v>31</v>
      </c>
      <c r="C17" s="5" t="s">
        <v>15</v>
      </c>
      <c r="D17" s="4" t="s">
        <v>16</v>
      </c>
      <c r="E17" s="4"/>
      <c r="F17" s="4"/>
      <c r="G17" s="4"/>
      <c r="H17" s="4"/>
      <c r="I17" s="4"/>
      <c r="J17" s="4"/>
      <c r="K17" s="4"/>
      <c r="L17" s="4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5.75" customHeight="1" x14ac:dyDescent="0.25">
      <c r="A18" s="36" t="s">
        <v>54</v>
      </c>
      <c r="B18" s="34" t="s">
        <v>70</v>
      </c>
      <c r="C18" s="5" t="s">
        <v>15</v>
      </c>
      <c r="D18" s="4" t="s">
        <v>16</v>
      </c>
      <c r="E18" s="4"/>
      <c r="F18" s="4"/>
      <c r="G18" s="4"/>
      <c r="H18" s="4"/>
      <c r="I18" s="4"/>
      <c r="J18" s="4"/>
      <c r="K18" s="4"/>
      <c r="L18" s="4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5.75" customHeight="1" x14ac:dyDescent="0.25">
      <c r="A19" s="36" t="s">
        <v>55</v>
      </c>
      <c r="B19" s="34" t="s">
        <v>32</v>
      </c>
      <c r="C19" s="4" t="s">
        <v>17</v>
      </c>
      <c r="D19" s="4"/>
      <c r="E19" s="4"/>
      <c r="F19" s="4"/>
      <c r="G19" s="4"/>
      <c r="H19" s="4"/>
      <c r="I19" s="4"/>
      <c r="J19" s="4"/>
      <c r="K19" s="4"/>
      <c r="L19" s="4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5.75" customHeight="1" x14ac:dyDescent="0.25">
      <c r="A20" s="36" t="s">
        <v>56</v>
      </c>
      <c r="B20" s="34" t="s">
        <v>34</v>
      </c>
      <c r="C20" s="15" t="s">
        <v>15</v>
      </c>
      <c r="D20" s="4" t="s">
        <v>16</v>
      </c>
      <c r="E20" s="4"/>
      <c r="F20" s="4"/>
      <c r="G20" s="4"/>
      <c r="H20" s="4"/>
      <c r="I20" s="4"/>
      <c r="J20" s="4"/>
      <c r="K20" s="4"/>
      <c r="L20" s="4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5.75" customHeight="1" x14ac:dyDescent="0.25">
      <c r="A21" s="36" t="s">
        <v>57</v>
      </c>
      <c r="B21" s="34" t="s">
        <v>33</v>
      </c>
      <c r="C21" s="5" t="s">
        <v>15</v>
      </c>
      <c r="D21" s="4"/>
      <c r="E21" s="4"/>
      <c r="F21" s="4"/>
      <c r="G21" s="4"/>
      <c r="H21" s="4"/>
      <c r="I21" s="4"/>
      <c r="J21" s="4"/>
      <c r="K21" s="4"/>
      <c r="L21" s="4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5.75" customHeight="1" x14ac:dyDescent="0.25">
      <c r="A22" s="39" t="s">
        <v>58</v>
      </c>
      <c r="B22" s="40" t="s">
        <v>39</v>
      </c>
      <c r="C22" s="42" t="s">
        <v>71</v>
      </c>
      <c r="D22" s="43"/>
      <c r="E22" s="43"/>
      <c r="F22" s="43"/>
      <c r="G22" s="43"/>
      <c r="H22" s="43"/>
      <c r="I22" s="43"/>
      <c r="J22" s="43"/>
      <c r="K22" s="43"/>
      <c r="L22" s="43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34" t="s">
        <v>36</v>
      </c>
      <c r="C23" s="5" t="s">
        <v>15</v>
      </c>
      <c r="D23" s="4" t="s">
        <v>13</v>
      </c>
      <c r="E23" s="4"/>
      <c r="F23" s="4"/>
      <c r="G23" s="4"/>
      <c r="H23" s="4"/>
      <c r="I23" s="4"/>
      <c r="J23" s="4"/>
      <c r="K23" s="4"/>
      <c r="L23" s="4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5.75" customHeight="1" x14ac:dyDescent="0.25">
      <c r="A24" s="36" t="s">
        <v>60</v>
      </c>
      <c r="B24" s="34" t="s">
        <v>37</v>
      </c>
      <c r="C24" s="5" t="s">
        <v>15</v>
      </c>
      <c r="D24" s="4" t="s">
        <v>13</v>
      </c>
      <c r="E24" s="4"/>
      <c r="F24" s="4"/>
      <c r="G24" s="4"/>
      <c r="H24" s="4"/>
      <c r="I24" s="4"/>
      <c r="J24" s="4"/>
      <c r="K24" s="4"/>
      <c r="L24" s="4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5.75" customHeight="1" x14ac:dyDescent="0.25">
      <c r="A25" s="36" t="s">
        <v>61</v>
      </c>
      <c r="B25" s="34" t="s">
        <v>38</v>
      </c>
      <c r="C25" s="5" t="s">
        <v>15</v>
      </c>
      <c r="D25" s="4"/>
      <c r="E25" s="4"/>
      <c r="F25" s="4"/>
      <c r="G25" s="4"/>
      <c r="H25" s="4"/>
      <c r="I25" s="4"/>
      <c r="J25" s="4"/>
      <c r="K25" s="4"/>
      <c r="L25" s="4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5.75" customHeight="1" x14ac:dyDescent="0.25">
      <c r="A27" s="12" t="s">
        <v>12</v>
      </c>
      <c r="B27" s="33"/>
      <c r="C27" s="13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5.75" customHeight="1" x14ac:dyDescent="0.25">
      <c r="A28" s="3" t="s">
        <v>68</v>
      </c>
      <c r="B28" s="29"/>
      <c r="C28" s="19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11</v>
      </c>
      <c r="D28" s="19">
        <f t="shared" si="0"/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5.75" customHeight="1" x14ac:dyDescent="0.25">
      <c r="A29" s="3" t="s">
        <v>67</v>
      </c>
      <c r="B29" s="29"/>
      <c r="C29" s="20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6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5.75" customHeight="1" x14ac:dyDescent="0.25">
      <c r="A30" s="3" t="s">
        <v>13</v>
      </c>
      <c r="B30" s="29"/>
      <c r="C30" s="5"/>
      <c r="D30" s="19">
        <f t="shared" ref="D30:L30" si="2">SUM(COUNTIF(C2:C7,"abstain"),IF(OR(C10="abstain",C11="abstain"),1,0),IF(OR(C12="abstain",C13="abstain"),1,0),IF(OR(C14="abstain",C15="abstain"),1,0),IF(OR(C16="abstain",C17="abstain"),1,0),IF(OR(C18="abstain",C19="abstain"),1,0),IF(OR(C20="abstain",C21="abstain"),1,0),IF(OR(C22="abstain",C23="abstain"),1,0),IF(OR(C24="abstain",C25="abstain"),1,0))</f>
        <v>0</v>
      </c>
      <c r="E30" s="19">
        <f t="shared" si="2"/>
        <v>5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5.75" customHeight="1" x14ac:dyDescent="0.25">
      <c r="A31" s="21"/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5.75" customHeight="1" x14ac:dyDescent="0.25">
      <c r="A32" s="2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24"/>
      <c r="Y32" s="24"/>
      <c r="Z32" s="24"/>
      <c r="AA32" s="24"/>
    </row>
    <row r="33" spans="1:27" ht="15.75" customHeight="1" x14ac:dyDescent="0.25">
      <c r="A33" s="22" t="s">
        <v>14</v>
      </c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24"/>
      <c r="Y33" s="24"/>
      <c r="Z33" s="24"/>
      <c r="AA33" s="24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24"/>
      <c r="Y34" s="24"/>
      <c r="Z34" s="24"/>
      <c r="AA34" s="24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24"/>
      <c r="Y35" s="24"/>
      <c r="Z35" s="24"/>
      <c r="AA35" s="24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24"/>
      <c r="Y36" s="24"/>
      <c r="Z36" s="24"/>
      <c r="AA36" s="24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24"/>
      <c r="Y37" s="24"/>
      <c r="Z37" s="24"/>
      <c r="AA37" s="24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24"/>
      <c r="Y38" s="24"/>
      <c r="Z38" s="24"/>
      <c r="AA38" s="24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24"/>
      <c r="Y39" s="24"/>
      <c r="Z39" s="24"/>
      <c r="AA39" s="24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24"/>
      <c r="Y40" s="24"/>
      <c r="Z40" s="24"/>
      <c r="AA40" s="24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24"/>
      <c r="Y41" s="24"/>
      <c r="Z41" s="24"/>
      <c r="AA41" s="24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24"/>
      <c r="Y42" s="24"/>
      <c r="Z42" s="24"/>
      <c r="AA42" s="24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24"/>
      <c r="Y43" s="24"/>
      <c r="Z43" s="24"/>
      <c r="AA43" s="24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24"/>
      <c r="Y44" s="24"/>
      <c r="Z44" s="24"/>
      <c r="AA44" s="24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24"/>
      <c r="Y45" s="24"/>
      <c r="Z45" s="24"/>
      <c r="AA45" s="24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24"/>
      <c r="Y46" s="24"/>
      <c r="Z46" s="24"/>
      <c r="AA46" s="24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24"/>
      <c r="Y47" s="24"/>
      <c r="Z47" s="24"/>
      <c r="AA47" s="24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A999"/>
  <sheetViews>
    <sheetView workbookViewId="0">
      <selection activeCell="C6" sqref="C6"/>
    </sheetView>
  </sheetViews>
  <sheetFormatPr defaultColWidth="12.5703125" defaultRowHeight="15.75" customHeight="1" x14ac:dyDescent="0.2"/>
  <cols>
    <col min="1" max="1" width="17.42578125" customWidth="1"/>
    <col min="2" max="2" width="35.7109375" customWidth="1"/>
  </cols>
  <sheetData>
    <row r="1" spans="1:27" ht="15.75" customHeight="1" x14ac:dyDescent="0.25">
      <c r="A1" s="37" t="s">
        <v>62</v>
      </c>
      <c r="B1" s="38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34" t="s">
        <v>19</v>
      </c>
      <c r="C2" s="4" t="s">
        <v>15</v>
      </c>
      <c r="D2" s="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34" t="s">
        <v>20</v>
      </c>
      <c r="C3" s="5" t="s">
        <v>15</v>
      </c>
      <c r="D3" s="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34" t="s">
        <v>39</v>
      </c>
      <c r="C4" s="23" t="s">
        <v>71</v>
      </c>
      <c r="D4" s="23"/>
      <c r="E4" s="23"/>
      <c r="F4" s="23"/>
      <c r="G4" s="23"/>
      <c r="H4" s="23"/>
      <c r="I4" s="23"/>
      <c r="J4" s="23"/>
      <c r="K4" s="23"/>
      <c r="L4" s="23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34" t="s">
        <v>39</v>
      </c>
      <c r="C5" s="23" t="s">
        <v>71</v>
      </c>
      <c r="D5" s="23"/>
      <c r="E5" s="23"/>
      <c r="F5" s="23"/>
      <c r="G5" s="23"/>
      <c r="H5" s="23"/>
      <c r="I5" s="23"/>
      <c r="J5" s="23"/>
      <c r="K5" s="23"/>
      <c r="L5" s="23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34" t="s">
        <v>22</v>
      </c>
      <c r="C6" s="17" t="s">
        <v>15</v>
      </c>
      <c r="D6" s="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35" t="s">
        <v>23</v>
      </c>
      <c r="C7" s="7" t="s">
        <v>15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34" t="s">
        <v>24</v>
      </c>
      <c r="C10" s="17" t="s">
        <v>15</v>
      </c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34" t="s">
        <v>25</v>
      </c>
      <c r="C11" s="17" t="s">
        <v>15</v>
      </c>
      <c r="D11" s="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34" t="s">
        <v>26</v>
      </c>
      <c r="C12" s="5" t="s">
        <v>15</v>
      </c>
      <c r="D12" s="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34" t="s">
        <v>27</v>
      </c>
      <c r="C13" s="5" t="s">
        <v>15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34" t="s">
        <v>28</v>
      </c>
      <c r="C14" s="5" t="s">
        <v>15</v>
      </c>
      <c r="D14" s="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34" t="s">
        <v>29</v>
      </c>
      <c r="C15" s="25" t="s">
        <v>17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34" t="s">
        <v>30</v>
      </c>
      <c r="C16" s="16" t="s">
        <v>15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34" t="s">
        <v>31</v>
      </c>
      <c r="C17" s="17" t="s">
        <v>15</v>
      </c>
      <c r="D17" s="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34" t="s">
        <v>70</v>
      </c>
      <c r="C18" s="17" t="s">
        <v>15</v>
      </c>
      <c r="D18" s="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6" t="s">
        <v>55</v>
      </c>
      <c r="B19" s="34" t="s">
        <v>32</v>
      </c>
      <c r="C19" s="25" t="s">
        <v>17</v>
      </c>
      <c r="D19" s="4"/>
      <c r="E19" s="4"/>
      <c r="F19" s="4"/>
      <c r="G19" s="4"/>
      <c r="H19" s="4"/>
      <c r="I19" s="4"/>
      <c r="J19" s="4"/>
      <c r="K19" s="4"/>
      <c r="L19" s="4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34" t="s">
        <v>33</v>
      </c>
      <c r="C20" s="15" t="s">
        <v>15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34" t="s">
        <v>34</v>
      </c>
      <c r="C21" s="25" t="s">
        <v>17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34" t="s">
        <v>35</v>
      </c>
      <c r="C22" s="26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 x14ac:dyDescent="0.25">
      <c r="A23" s="36" t="s">
        <v>59</v>
      </c>
      <c r="B23" s="34" t="s">
        <v>36</v>
      </c>
      <c r="C23" s="25" t="s">
        <v>17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34" t="s">
        <v>37</v>
      </c>
      <c r="C24" s="17" t="s">
        <v>15</v>
      </c>
      <c r="D24" s="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17" t="s">
        <v>15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13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19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4="yes",C25="yes"),1,0))</f>
        <v>11</v>
      </c>
      <c r="D28" s="19">
        <f t="shared" si="0"/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20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SUM(COUNTIF(C2:C7,"no"),IF(OR(C10="no",C11="no"),1,0),IF(OR(C12="no",C13="no"),1,0),IF(OR(C14="no",C15="no"),1,0),IF(OR(C16="no",C17="no"),1,0),IF(OR(C18="no",C19="no"),1,0),IF(OR(C20="no",C21="no"),1,0),IF(OR(C22="no",C23="no"),1,0),IF(OR(C4="no",C25="no"),1,0))</f>
        <v>4</v>
      </c>
      <c r="D29" s="19">
        <f t="shared" si="1"/>
        <v>0</v>
      </c>
      <c r="E29" s="19">
        <f t="shared" si="1"/>
        <v>0</v>
      </c>
      <c r="F29" s="19">
        <f t="shared" si="1"/>
        <v>0</v>
      </c>
      <c r="G29" s="19">
        <f t="shared" si="1"/>
        <v>0</v>
      </c>
      <c r="H29" s="19">
        <f t="shared" si="1"/>
        <v>0</v>
      </c>
      <c r="I29" s="19">
        <f t="shared" si="1"/>
        <v>0</v>
      </c>
      <c r="J29" s="19">
        <f t="shared" si="1"/>
        <v>0</v>
      </c>
      <c r="K29" s="19">
        <f t="shared" si="1"/>
        <v>0</v>
      </c>
      <c r="L29" s="19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"/>
      <c r="D30" s="19">
        <f t="shared" ref="D30:L30" si="2">SUM(COUNTIF(C2:C7,"abstain"),IF(OR(C10="abstain",C11="abstain"),1,0),IF(OR(C12="abstain",C13="abstain"),1,0),IF(OR(C14="abstain",C15="abstain"),1,0),IF(OR(C16="abstain",C17="abstain"),1,0),IF(OR(C18="abstain",C19="abstain"),1,0),IF(OR(C20="abstain",C21="abstain"),1,0),IF(OR(C22="abstain",C23="abstain"),1,0),IF(OR(C4="abstain",C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/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A999"/>
  <sheetViews>
    <sheetView workbookViewId="0">
      <selection activeCell="C6" sqref="C6"/>
    </sheetView>
  </sheetViews>
  <sheetFormatPr defaultColWidth="12.5703125" defaultRowHeight="15.75" customHeight="1" x14ac:dyDescent="0.2"/>
  <cols>
    <col min="1" max="1" width="15.5703125" customWidth="1"/>
    <col min="2" max="2" width="35.7109375" customWidth="1"/>
  </cols>
  <sheetData>
    <row r="1" spans="1:27" ht="15.75" customHeight="1" x14ac:dyDescent="0.25">
      <c r="A1" s="37" t="s">
        <v>62</v>
      </c>
      <c r="B1" s="38" t="s">
        <v>63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34" t="s">
        <v>19</v>
      </c>
      <c r="C2" s="4" t="s">
        <v>15</v>
      </c>
      <c r="D2" s="4" t="s">
        <v>17</v>
      </c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34" t="s">
        <v>20</v>
      </c>
      <c r="C3" s="5" t="s">
        <v>15</v>
      </c>
      <c r="D3" s="4" t="s">
        <v>15</v>
      </c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34" t="s">
        <v>39</v>
      </c>
      <c r="C4" s="4" t="s">
        <v>71</v>
      </c>
      <c r="D4" s="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34" t="s">
        <v>39</v>
      </c>
      <c r="C5" s="4" t="s">
        <v>71</v>
      </c>
      <c r="D5" s="4"/>
      <c r="E5" s="4"/>
      <c r="F5" s="4"/>
      <c r="G5" s="4"/>
      <c r="H5" s="4"/>
      <c r="I5" s="4"/>
      <c r="J5" s="4"/>
      <c r="K5" s="4"/>
      <c r="L5" s="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34" t="s">
        <v>22</v>
      </c>
      <c r="C6" s="27" t="s">
        <v>17</v>
      </c>
      <c r="D6" s="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35" t="s">
        <v>23</v>
      </c>
      <c r="C7" s="7" t="s">
        <v>15</v>
      </c>
      <c r="D7" s="8" t="s">
        <v>17</v>
      </c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34" t="s">
        <v>24</v>
      </c>
      <c r="C10" s="27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34" t="s">
        <v>25</v>
      </c>
      <c r="C11" s="27" t="s">
        <v>17</v>
      </c>
      <c r="D11" s="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34" t="s">
        <v>26</v>
      </c>
      <c r="C12" s="5" t="s">
        <v>15</v>
      </c>
      <c r="D12" s="4" t="s">
        <v>17</v>
      </c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34" t="s">
        <v>27</v>
      </c>
      <c r="C13" s="5" t="s">
        <v>15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34" t="s">
        <v>28</v>
      </c>
      <c r="C14" s="5" t="s">
        <v>15</v>
      </c>
      <c r="D14" s="4" t="s">
        <v>15</v>
      </c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34" t="s">
        <v>29</v>
      </c>
      <c r="C15" s="5" t="s">
        <v>15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34" t="s">
        <v>30</v>
      </c>
      <c r="C16" s="28" t="s">
        <v>17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34" t="s">
        <v>31</v>
      </c>
      <c r="C17" s="27" t="s">
        <v>17</v>
      </c>
      <c r="D17" s="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34" t="s">
        <v>70</v>
      </c>
      <c r="C18" s="27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6" t="s">
        <v>55</v>
      </c>
      <c r="B19" s="34" t="s">
        <v>32</v>
      </c>
      <c r="C19" s="4" t="s">
        <v>15</v>
      </c>
      <c r="D19" s="4" t="s">
        <v>17</v>
      </c>
      <c r="E19" s="4"/>
      <c r="F19" s="4"/>
      <c r="G19" s="4"/>
      <c r="H19" s="4"/>
      <c r="I19" s="4"/>
      <c r="J19" s="4"/>
      <c r="K19" s="4"/>
      <c r="L19" s="4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34" t="s">
        <v>33</v>
      </c>
      <c r="C20" s="15" t="s">
        <v>15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34" t="s">
        <v>34</v>
      </c>
      <c r="C21" s="5" t="s">
        <v>15</v>
      </c>
      <c r="D21" s="4" t="s">
        <v>15</v>
      </c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34" t="s">
        <v>35</v>
      </c>
      <c r="C22" s="28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 x14ac:dyDescent="0.25">
      <c r="A23" s="36" t="s">
        <v>59</v>
      </c>
      <c r="B23" s="34" t="s">
        <v>36</v>
      </c>
      <c r="C23" s="27" t="s">
        <v>17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34" t="s">
        <v>37</v>
      </c>
      <c r="C24" s="17" t="s">
        <v>17</v>
      </c>
      <c r="D24" s="4" t="s">
        <v>18</v>
      </c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17" t="s">
        <v>17</v>
      </c>
      <c r="D25" s="4" t="s">
        <v>18</v>
      </c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13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19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4="yes",C25="yes"),1,0))</f>
        <v>7</v>
      </c>
      <c r="D28" s="19">
        <f t="shared" si="0"/>
        <v>3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20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SUM(COUNTIF(C2:C7,"no"),IF(OR(C10="no",C11="no"),1,0),IF(OR(C12="no",C13="no"),1,0),IF(OR(C14="no",C15="no"),1,0),IF(OR(C16="no",C17="no"),1,0),IF(OR(C18="no",C19="no"),1,0),IF(OR(C20="no",C21="no"),1,0),IF(OR(C22="no",C23="no"),1,0),IF(OR(C4="no",C25="no"),1,0))</f>
        <v>6</v>
      </c>
      <c r="D29" s="19">
        <f t="shared" si="1"/>
        <v>4</v>
      </c>
      <c r="E29" s="19">
        <f t="shared" si="1"/>
        <v>0</v>
      </c>
      <c r="F29" s="19">
        <f t="shared" si="1"/>
        <v>0</v>
      </c>
      <c r="G29" s="19">
        <f t="shared" si="1"/>
        <v>0</v>
      </c>
      <c r="H29" s="19">
        <f t="shared" si="1"/>
        <v>0</v>
      </c>
      <c r="I29" s="19">
        <f t="shared" si="1"/>
        <v>0</v>
      </c>
      <c r="J29" s="19">
        <f t="shared" si="1"/>
        <v>0</v>
      </c>
      <c r="K29" s="19">
        <f t="shared" si="1"/>
        <v>0</v>
      </c>
      <c r="L29" s="19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"/>
      <c r="D30" s="19">
        <f t="shared" ref="D30:L30" si="2">SUM(COUNTIF(C2:C7,"abstain"),IF(OR(C10="abstain",C11="abstain"),1,0),IF(OR(C12="abstain",C13="abstain"),1,0),IF(OR(C14="abstain",C15="abstain"),1,0),IF(OR(C16="abstain",C17="abstain"),1,0),IF(OR(C18="abstain",C19="abstain"),1,0),IF(OR(C20="abstain",C21="abstain"),1,0),IF(OR(C22="abstain",C23="abstain"),1,0),IF(OR(C4="abstain",C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/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A999"/>
  <sheetViews>
    <sheetView workbookViewId="0">
      <selection activeCell="C6" sqref="C6"/>
    </sheetView>
  </sheetViews>
  <sheetFormatPr defaultColWidth="12.5703125" defaultRowHeight="15.75" customHeight="1" x14ac:dyDescent="0.2"/>
  <cols>
    <col min="1" max="1" width="18.5703125" customWidth="1"/>
    <col min="2" max="2" width="24.7109375" customWidth="1"/>
    <col min="3" max="3" width="12.85546875" customWidth="1"/>
  </cols>
  <sheetData>
    <row r="1" spans="1:27" ht="15.75" customHeight="1" x14ac:dyDescent="0.25">
      <c r="A1" s="37" t="s">
        <v>62</v>
      </c>
      <c r="B1" s="38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34" t="s">
        <v>19</v>
      </c>
      <c r="C2" s="4" t="s">
        <v>15</v>
      </c>
      <c r="D2" s="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34" t="s">
        <v>20</v>
      </c>
      <c r="C3" s="5" t="s">
        <v>15</v>
      </c>
      <c r="D3" s="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34" t="s">
        <v>21</v>
      </c>
      <c r="C4" s="4" t="s">
        <v>15</v>
      </c>
      <c r="D4" s="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34" t="s">
        <v>39</v>
      </c>
      <c r="C5" s="4" t="s">
        <v>71</v>
      </c>
      <c r="D5" s="4"/>
      <c r="E5" s="4"/>
      <c r="F5" s="4"/>
      <c r="G5" s="4"/>
      <c r="H5" s="4"/>
      <c r="I5" s="4"/>
      <c r="J5" s="4"/>
      <c r="K5" s="4"/>
      <c r="L5" s="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34" t="s">
        <v>22</v>
      </c>
      <c r="C6" s="4" t="s">
        <v>15</v>
      </c>
      <c r="D6" s="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35" t="s">
        <v>23</v>
      </c>
      <c r="C7" s="7" t="s">
        <v>15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34" t="s">
        <v>24</v>
      </c>
      <c r="C10" s="5" t="s">
        <v>15</v>
      </c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34" t="s">
        <v>25</v>
      </c>
      <c r="C11" s="27" t="s">
        <v>17</v>
      </c>
      <c r="D11" s="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34" t="s">
        <v>26</v>
      </c>
      <c r="C12" s="5" t="s">
        <v>15</v>
      </c>
      <c r="D12" s="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34" t="s">
        <v>27</v>
      </c>
      <c r="C13" s="27" t="s">
        <v>17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34" t="s">
        <v>28</v>
      </c>
      <c r="C14" s="5" t="s">
        <v>15</v>
      </c>
      <c r="D14" s="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34" t="s">
        <v>29</v>
      </c>
      <c r="C15" s="5" t="s">
        <v>15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34" t="s">
        <v>30</v>
      </c>
      <c r="C16" s="27" t="s">
        <v>17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34" t="s">
        <v>31</v>
      </c>
      <c r="C17" s="27" t="s">
        <v>17</v>
      </c>
      <c r="D17" s="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34" t="s">
        <v>70</v>
      </c>
      <c r="C18" s="5" t="s">
        <v>15</v>
      </c>
      <c r="D18" s="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6" t="s">
        <v>55</v>
      </c>
      <c r="B19" s="34" t="s">
        <v>32</v>
      </c>
      <c r="C19" s="27" t="s">
        <v>17</v>
      </c>
      <c r="D19" s="4"/>
      <c r="E19" s="4"/>
      <c r="F19" s="4"/>
      <c r="G19" s="4"/>
      <c r="H19" s="4"/>
      <c r="I19" s="4"/>
      <c r="J19" s="4"/>
      <c r="K19" s="4"/>
      <c r="L19" s="4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34" t="s">
        <v>33</v>
      </c>
      <c r="C20" s="15" t="s">
        <v>15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34" t="s">
        <v>34</v>
      </c>
      <c r="C21" s="5" t="s">
        <v>15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34" t="s">
        <v>35</v>
      </c>
      <c r="C22" s="28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 x14ac:dyDescent="0.25">
      <c r="A23" s="36" t="s">
        <v>59</v>
      </c>
      <c r="B23" s="34" t="s">
        <v>36</v>
      </c>
      <c r="C23" s="5" t="s">
        <v>15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34" t="s">
        <v>37</v>
      </c>
      <c r="C24" s="27" t="s">
        <v>17</v>
      </c>
      <c r="D24" s="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27" t="s">
        <v>17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13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69</v>
      </c>
      <c r="B28" s="29"/>
      <c r="C28" s="19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4="yes",C25="yes"),1,0))</f>
        <v>12</v>
      </c>
      <c r="D28" s="19">
        <f t="shared" si="0"/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20">
        <f>SUM(COUNTIF(C2:C25,"no"))</f>
        <v>8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"/>
      <c r="D30" s="19">
        <f>SUM(COUNTIF(C2:C7,"abstain"),IF(OR(C10="abstain",C11="abstain"),1,0),IF(OR(C12="abstain",C13="abstain"),1,0),IF(OR(C14="abstain",C15="abstain"),1,0),IF(OR(C16="abstain",C17="abstain"),1,0),IF(OR(C18="abstain",C19="abstain"),1,0),IF(OR(C20="abstain",C21="abstain"),1,0),IF(OR(C22="abstain",C23="abstain"),1,0),IF(OR(C4="abstain",C25="abstain"),1,0))</f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A999"/>
  <sheetViews>
    <sheetView tabSelected="1" workbookViewId="0">
      <selection activeCell="S13" sqref="S13"/>
    </sheetView>
  </sheetViews>
  <sheetFormatPr defaultColWidth="12.5703125" defaultRowHeight="15.75" customHeight="1" x14ac:dyDescent="0.2"/>
  <cols>
    <col min="1" max="1" width="21.140625" customWidth="1"/>
    <col min="2" max="2" width="24.5703125" customWidth="1"/>
    <col min="3" max="11" width="0" hidden="1" customWidth="1"/>
  </cols>
  <sheetData>
    <row r="1" spans="1:27" ht="15.75" customHeight="1" x14ac:dyDescent="0.25">
      <c r="A1" s="37" t="s">
        <v>62</v>
      </c>
      <c r="B1" s="31" t="s">
        <v>0</v>
      </c>
      <c r="C1" s="30">
        <v>45124</v>
      </c>
      <c r="D1" s="30">
        <v>45158</v>
      </c>
      <c r="E1" s="30">
        <v>45186</v>
      </c>
      <c r="F1" s="30">
        <v>45214</v>
      </c>
      <c r="G1" s="30">
        <v>45249</v>
      </c>
      <c r="H1" s="30">
        <v>45277</v>
      </c>
      <c r="I1" s="30">
        <v>45312</v>
      </c>
      <c r="J1" s="30">
        <v>45340</v>
      </c>
      <c r="K1" s="30">
        <v>45368</v>
      </c>
      <c r="L1" s="30">
        <v>45396</v>
      </c>
      <c r="M1" s="30">
        <v>45431</v>
      </c>
      <c r="N1" s="76">
        <v>45432</v>
      </c>
      <c r="O1" s="1"/>
      <c r="P1" s="1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4" t="str">
        <f>VLOOKUP(A2,'2023-07-17'!A:C,3,FALSE)</f>
        <v>yes</v>
      </c>
      <c r="D2" s="4" t="str">
        <f>VLOOKUP(A2,'2023-08-20'!A:C,3,FALSE)</f>
        <v>yes</v>
      </c>
      <c r="E2" s="4" t="str">
        <f>VLOOKUP(A2,'2023-09-17'!A:C,3,FALSE)</f>
        <v>yes</v>
      </c>
      <c r="F2" s="4" t="str">
        <f>VLOOKUP(A2,'2023-10-15'!A:C,3,FALSE)</f>
        <v>yes</v>
      </c>
      <c r="G2" s="4" t="str">
        <f>VLOOKUP(A2,'2023-11-19'!A:C,3,FALSE)</f>
        <v>yes</v>
      </c>
      <c r="H2" s="4" t="str">
        <f>VLOOKUP(A2,'2023-12-17'!A:C,3,FALSE)</f>
        <v>yes</v>
      </c>
      <c r="I2" s="4" t="str">
        <f>VLOOKUP(A2,'2024-1-21'!A:C,3,FALSE)</f>
        <v>yes</v>
      </c>
      <c r="J2" s="4" t="str">
        <f>VLOOKUP(A2,'2024-2-18'!A:C,3,FALSE)</f>
        <v>yes</v>
      </c>
      <c r="K2" s="4" t="str">
        <f>VLOOKUP(MASTER!A2,'2024-3-17'!A:C,3,FALSE)</f>
        <v>yes</v>
      </c>
      <c r="L2" s="4" t="str">
        <f>VLOOKUP(MASTER!A2,'2024-4-14'!A:C,3,FALSE)</f>
        <v>yes</v>
      </c>
      <c r="M2" s="4" t="str">
        <f>VLOOKUP(A2,'2024-5-19'!A:C,3,FALSE)</f>
        <v>yes</v>
      </c>
      <c r="N2" s="77" t="str">
        <f>VLOOKUP(A2,'2024-5-20'!A:C,3,FALSE)</f>
        <v>yes</v>
      </c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4" t="str">
        <f>VLOOKUP(A3,'2023-07-17'!A:C,3,FALSE)</f>
        <v>yes</v>
      </c>
      <c r="D3" s="4" t="str">
        <f>VLOOKUP(A3,'2023-08-20'!A:C,3,FALSE)</f>
        <v>yes</v>
      </c>
      <c r="E3" s="4" t="str">
        <f>VLOOKUP(A3,'2023-09-17'!A:C,3,FALSE)</f>
        <v>yes</v>
      </c>
      <c r="F3" s="4" t="str">
        <f>VLOOKUP(A3,'2023-10-15'!A:C,3,FALSE)</f>
        <v>no</v>
      </c>
      <c r="G3" s="4" t="str">
        <f>VLOOKUP(A3,'2023-11-19'!A:C,3,FALSE)</f>
        <v>yes</v>
      </c>
      <c r="H3" s="4" t="str">
        <f>VLOOKUP(A3,'2023-12-17'!A:C,3,FALSE)</f>
        <v>yes</v>
      </c>
      <c r="I3" s="4" t="str">
        <f>VLOOKUP(A3,'2024-1-21'!A:C,3,FALSE)</f>
        <v>yes</v>
      </c>
      <c r="J3" s="4" t="str">
        <f>VLOOKUP(A3,'2024-2-18'!A:C,3,FALSE)</f>
        <v>yes</v>
      </c>
      <c r="K3" s="4" t="str">
        <f>VLOOKUP(MASTER!A3,'2024-3-17'!A:C,3,FALSE)</f>
        <v>yes</v>
      </c>
      <c r="L3" s="4" t="str">
        <f>VLOOKUP(MASTER!A3,'2024-4-14'!A:C,3,FALSE)</f>
        <v>yes</v>
      </c>
      <c r="M3" s="4" t="str">
        <f>VLOOKUP(A3,'2024-5-19'!A:C,3,FALSE)</f>
        <v>yes</v>
      </c>
      <c r="N3" s="77" t="str">
        <f>VLOOKUP(A3,'2024-5-20'!A:C,3,FALSE)</f>
        <v>yes</v>
      </c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4" t="str">
        <f>VLOOKUP(A4,'2023-07-17'!A:C,3,FALSE)</f>
        <v>yes</v>
      </c>
      <c r="D4" s="4" t="str">
        <f>VLOOKUP(A4,'2023-08-20'!A:C,3,FALSE)</f>
        <v>vacant</v>
      </c>
      <c r="E4" s="4" t="str">
        <f>VLOOKUP(A4,'2023-09-17'!A:C,3,FALSE)</f>
        <v>vacant</v>
      </c>
      <c r="F4" s="4" t="str">
        <f>VLOOKUP(A4,'2023-10-15'!A:C,3,FALSE)</f>
        <v>yes</v>
      </c>
      <c r="G4" s="4" t="str">
        <f>VLOOKUP(A4,'2023-11-19'!A:C,3,FALSE)</f>
        <v>yes</v>
      </c>
      <c r="H4" s="4" t="str">
        <f>VLOOKUP(A4,'2023-12-17'!A:C,3,FALSE)</f>
        <v>yes</v>
      </c>
      <c r="I4" s="4" t="str">
        <f>VLOOKUP(A4,'2024-1-21'!A:C,3,FALSE)</f>
        <v>yes</v>
      </c>
      <c r="J4" s="4" t="str">
        <f>VLOOKUP(A4,'2024-2-18'!A:C,3,FALSE)</f>
        <v>yes</v>
      </c>
      <c r="K4" s="4" t="str">
        <f>VLOOKUP(MASTER!A4,'2024-3-17'!A:C,3,FALSE)</f>
        <v>yes</v>
      </c>
      <c r="L4" s="4" t="str">
        <f>VLOOKUP(MASTER!A4,'2024-4-14'!A:C,3,FALSE)</f>
        <v>yes</v>
      </c>
      <c r="M4" s="4" t="str">
        <f>VLOOKUP(A4,'2024-5-19'!A:C,3,FALSE)</f>
        <v>yes</v>
      </c>
      <c r="N4" s="77" t="str">
        <f>VLOOKUP(A4,'2024-5-20'!A:C,3,FALSE)</f>
        <v>yes</v>
      </c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65</v>
      </c>
      <c r="C5" s="4" t="str">
        <f>VLOOKUP(A5,'2023-07-17'!A:C,3,FALSE)</f>
        <v>vacant</v>
      </c>
      <c r="D5" s="4" t="str">
        <f>VLOOKUP(A5,'2023-08-20'!A:C,3,FALSE)</f>
        <v>vacant</v>
      </c>
      <c r="E5" s="4" t="str">
        <f>VLOOKUP(A5,'2023-09-17'!A:C,3,FALSE)</f>
        <v>vacant</v>
      </c>
      <c r="F5" s="4" t="str">
        <f>VLOOKUP(A5,'2023-10-15'!A:C,3,FALSE)</f>
        <v>vacant</v>
      </c>
      <c r="G5" s="4" t="str">
        <f>VLOOKUP(A5,'2023-11-19'!A:C,3,FALSE)</f>
        <v>vacant</v>
      </c>
      <c r="H5" s="4" t="str">
        <f>VLOOKUP(A5,'2023-12-17'!A:C,3,FALSE)</f>
        <v>yes</v>
      </c>
      <c r="I5" s="4" t="str">
        <f>VLOOKUP(A5,'2024-1-21'!A:C,3,FALSE)</f>
        <v>yes</v>
      </c>
      <c r="J5" s="4" t="str">
        <f>VLOOKUP(A5,'2024-2-18'!A:C,3,FALSE)</f>
        <v>yes</v>
      </c>
      <c r="K5" s="4" t="str">
        <f>VLOOKUP(MASTER!A5,'2024-3-17'!A:C,3,FALSE)</f>
        <v>yes</v>
      </c>
      <c r="L5" s="4" t="str">
        <f>VLOOKUP(MASTER!A5,'2024-4-14'!A:C,3,FALSE)</f>
        <v>no</v>
      </c>
      <c r="M5" s="4" t="str">
        <f>VLOOKUP(A5,'2024-5-19'!A:C,3,FALSE)</f>
        <v>yes</v>
      </c>
      <c r="N5" s="77" t="str">
        <f>VLOOKUP(A5,'2024-5-20'!A:C,3,FALSE)</f>
        <v>yes</v>
      </c>
      <c r="O5" s="5"/>
      <c r="P5" s="5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4" t="str">
        <f>VLOOKUP(A6,'2023-07-17'!A:C,3,FALSE)</f>
        <v>yes</v>
      </c>
      <c r="D6" s="4" t="str">
        <f>VLOOKUP(A6,'2023-08-20'!A:C,3,FALSE)</f>
        <v>no</v>
      </c>
      <c r="E6" s="4" t="str">
        <f>VLOOKUP(A6,'2023-09-17'!A:C,3,FALSE)</f>
        <v>yes</v>
      </c>
      <c r="F6" s="4" t="str">
        <f>VLOOKUP(A6,'2023-10-15'!A:C,3,FALSE)</f>
        <v>yes</v>
      </c>
      <c r="G6" s="4" t="s">
        <v>15</v>
      </c>
      <c r="H6" s="4" t="str">
        <f>VLOOKUP(A6,'2023-12-17'!A:C,3,FALSE)</f>
        <v>no</v>
      </c>
      <c r="I6" s="4" t="str">
        <f>VLOOKUP(A6,'2024-1-21'!A:C,3,FALSE)</f>
        <v>yes</v>
      </c>
      <c r="J6" s="4" t="str">
        <f>VLOOKUP(A6,'2024-2-18'!A:C,3,FALSE)</f>
        <v>yes</v>
      </c>
      <c r="K6" s="4" t="str">
        <f>VLOOKUP(MASTER!A6,'2024-3-17'!A:C,3,FALSE)</f>
        <v>yes</v>
      </c>
      <c r="L6" s="4" t="str">
        <f>VLOOKUP(MASTER!A6,'2024-4-14'!A:C,3,FALSE)</f>
        <v>yes</v>
      </c>
      <c r="M6" s="4" t="str">
        <f>VLOOKUP(A6,'2024-5-19'!A:C,3,FALSE)</f>
        <v>no</v>
      </c>
      <c r="N6" s="77" t="str">
        <f>VLOOKUP(A6,'2024-5-20'!A:C,3,FALSE)</f>
        <v>yes</v>
      </c>
      <c r="O6" s="4"/>
      <c r="P6" s="4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29" t="s">
        <v>23</v>
      </c>
      <c r="C7" s="4" t="str">
        <f>VLOOKUP(A7,'2023-07-17'!A:C,3,FALSE)</f>
        <v>yes</v>
      </c>
      <c r="D7" s="4" t="str">
        <f>VLOOKUP(A7,'2023-08-20'!A:C,3,FALSE)</f>
        <v>yes</v>
      </c>
      <c r="E7" s="4" t="str">
        <f>VLOOKUP(A7,'2023-09-17'!A:C,3,FALSE)</f>
        <v>yes</v>
      </c>
      <c r="F7" s="4" t="str">
        <f>VLOOKUP(A7,'2023-10-15'!A:C,3,FALSE)</f>
        <v>yes</v>
      </c>
      <c r="G7" s="4" t="str">
        <f>VLOOKUP(A7,'2023-11-19'!A:C,3,FALSE)</f>
        <v>yes</v>
      </c>
      <c r="H7" s="4" t="str">
        <f>VLOOKUP(A7,'2023-12-17'!A:C,3,FALSE)</f>
        <v>yes</v>
      </c>
      <c r="I7" s="4" t="str">
        <f>VLOOKUP(A7,'2024-1-21'!A:C,3,FALSE)</f>
        <v>yes</v>
      </c>
      <c r="J7" s="4" t="str">
        <f>VLOOKUP(A7,'2024-2-18'!A:C,3,FALSE)</f>
        <v>no</v>
      </c>
      <c r="K7" s="4" t="str">
        <f>VLOOKUP(MASTER!A7,'2024-3-17'!A:C,3,FALSE)</f>
        <v>yes</v>
      </c>
      <c r="L7" s="4" t="str">
        <f>VLOOKUP(MASTER!A7,'2024-4-14'!A:C,3,FALSE)</f>
        <v>yes</v>
      </c>
      <c r="M7" s="4" t="str">
        <f>VLOOKUP(A7,'2024-5-19'!A:C,3,FALSE)</f>
        <v>yes</v>
      </c>
      <c r="N7" s="77" t="str">
        <f>VLOOKUP(A7,'2024-5-20'!A:C,3,FALSE)</f>
        <v>yes</v>
      </c>
      <c r="O7" s="8"/>
      <c r="P7" s="8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11"/>
      <c r="N8" s="78"/>
      <c r="O8" s="11"/>
      <c r="P8" s="11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14"/>
      <c r="N9" s="79"/>
      <c r="O9" s="14"/>
      <c r="P9" s="14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4" t="str">
        <f>VLOOKUP(A10,'2023-07-17'!A:C,3,FALSE)</f>
        <v>yes</v>
      </c>
      <c r="D10" s="4" t="str">
        <f>VLOOKUP(A10,'2023-08-20'!A:C,3,FALSE)</f>
        <v>no</v>
      </c>
      <c r="E10" s="4" t="str">
        <f>VLOOKUP(A10,'2023-09-17'!A:C,3,FALSE)</f>
        <v>yes</v>
      </c>
      <c r="F10" s="4" t="str">
        <f>VLOOKUP(A10,'2023-10-15'!A:C,3,FALSE)</f>
        <v>yes</v>
      </c>
      <c r="G10" s="4" t="str">
        <f>VLOOKUP(A10,'2023-11-19'!A:C,3,FALSE)</f>
        <v>yes</v>
      </c>
      <c r="H10" s="4" t="str">
        <f>VLOOKUP(A10,'2023-12-17'!A:C,3,FALSE)</f>
        <v>no</v>
      </c>
      <c r="I10" s="4" t="str">
        <f>VLOOKUP(A10,'2024-1-21'!A:C,3,FALSE)</f>
        <v>no</v>
      </c>
      <c r="J10" s="4" t="str">
        <f>VLOOKUP(A10,'2024-2-18'!A:C,3,FALSE)</f>
        <v>yes</v>
      </c>
      <c r="K10" s="4" t="str">
        <f>VLOOKUP(MASTER!A10,'2024-3-17'!A:C,3,FALSE)</f>
        <v>yes</v>
      </c>
      <c r="L10" s="4" t="str">
        <f>VLOOKUP(MASTER!A10,'2024-4-14'!A:C,3,FALSE)</f>
        <v>no</v>
      </c>
      <c r="M10" s="4" t="str">
        <f>VLOOKUP(A10,'2024-5-19'!A:C,3,FALSE)</f>
        <v>yes</v>
      </c>
      <c r="N10" s="77" t="str">
        <f>VLOOKUP(A10,'2024-5-20'!A:C,3,FALSE)</f>
        <v>no</v>
      </c>
      <c r="O10" s="4"/>
      <c r="P10" s="4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4" t="str">
        <f>VLOOKUP(A11,'2023-07-17'!A:C,3,FALSE)</f>
        <v>no</v>
      </c>
      <c r="D11" s="4" t="str">
        <f>VLOOKUP(A11,'2023-08-20'!A:C,3,FALSE)</f>
        <v>no</v>
      </c>
      <c r="E11" s="4" t="str">
        <f>VLOOKUP(A11,'2023-09-17'!A:C,3,FALSE)</f>
        <v>yes</v>
      </c>
      <c r="F11" s="4" t="str">
        <f>VLOOKUP(A11,'2023-10-15'!A:C,3,FALSE)</f>
        <v>no</v>
      </c>
      <c r="G11" s="4" t="str">
        <f>VLOOKUP(A11,'2023-11-19'!A:C,3,FALSE)</f>
        <v>yes</v>
      </c>
      <c r="H11" s="4" t="str">
        <f>VLOOKUP(A11,'2023-12-17'!A:C,3,FALSE)</f>
        <v>yes</v>
      </c>
      <c r="I11" s="4" t="str">
        <f>VLOOKUP(A11,'2024-1-21'!A:C,3,FALSE)</f>
        <v>yes</v>
      </c>
      <c r="J11" s="4" t="str">
        <f>VLOOKUP(A11,'2024-2-18'!A:C,3,FALSE)</f>
        <v>no</v>
      </c>
      <c r="K11" s="4" t="str">
        <f>VLOOKUP(MASTER!A11,'2024-3-17'!A:C,3,FALSE)</f>
        <v>yes</v>
      </c>
      <c r="L11" s="4" t="str">
        <f>VLOOKUP(MASTER!A11,'2024-4-14'!A:C,3,FALSE)</f>
        <v>no</v>
      </c>
      <c r="M11" s="4" t="str">
        <f>VLOOKUP(A11,'2024-5-19'!A:C,3,FALSE)</f>
        <v>yes</v>
      </c>
      <c r="N11" s="77" t="str">
        <f>VLOOKUP(A11,'2024-5-20'!A:C,3,FALSE)</f>
        <v>no</v>
      </c>
      <c r="O11" s="4"/>
      <c r="P11" s="4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4" t="str">
        <f>VLOOKUP(A12,'2023-07-17'!A:C,3,FALSE)</f>
        <v>yes</v>
      </c>
      <c r="D12" s="4" t="str">
        <f>VLOOKUP(A12,'2023-08-20'!A:C,3,FALSE)</f>
        <v>yes</v>
      </c>
      <c r="E12" s="4" t="str">
        <f>VLOOKUP(A12,'2023-09-17'!A:C,3,FALSE)</f>
        <v>yes</v>
      </c>
      <c r="F12" s="4" t="str">
        <f>VLOOKUP(A12,'2023-10-15'!A:C,3,FALSE)</f>
        <v>yes</v>
      </c>
      <c r="G12" s="4" t="str">
        <f>VLOOKUP(A12,'2023-11-19'!A:C,3,FALSE)</f>
        <v>yes</v>
      </c>
      <c r="H12" s="4" t="str">
        <f>VLOOKUP(A12,'2023-12-17'!A:C,3,FALSE)</f>
        <v>yes</v>
      </c>
      <c r="I12" s="4" t="str">
        <f>VLOOKUP(A12,'2024-1-21'!A:C,3,FALSE)</f>
        <v>yes</v>
      </c>
      <c r="J12" s="4" t="str">
        <f>VLOOKUP(A12,'2024-2-18'!A:C,3,FALSE)</f>
        <v>yes</v>
      </c>
      <c r="K12" s="4" t="str">
        <f>VLOOKUP(MASTER!A12,'2024-3-17'!A:C,3,FALSE)</f>
        <v>yes</v>
      </c>
      <c r="L12" s="4" t="str">
        <f>VLOOKUP(MASTER!A12,'2024-4-14'!A:C,3,FALSE)</f>
        <v>yes</v>
      </c>
      <c r="M12" s="4" t="str">
        <f>VLOOKUP(A12,'2024-5-19'!A:C,3,FALSE)</f>
        <v>yes</v>
      </c>
      <c r="N12" s="77" t="str">
        <f>VLOOKUP(A12,'2024-5-20'!A:C,3,FALSE)</f>
        <v>yes</v>
      </c>
      <c r="O12" s="4"/>
      <c r="P12" s="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29" t="s">
        <v>27</v>
      </c>
      <c r="C13" s="4" t="str">
        <f>VLOOKUP(A13,'2023-07-17'!A:C,3,FALSE)</f>
        <v>no</v>
      </c>
      <c r="D13" s="4" t="str">
        <f>VLOOKUP(A13,'2023-08-20'!A:C,3,FALSE)</f>
        <v>yes</v>
      </c>
      <c r="E13" s="4" t="str">
        <f>VLOOKUP(A13,'2023-09-17'!A:C,3,FALSE)</f>
        <v>yes</v>
      </c>
      <c r="F13" s="4" t="str">
        <f>VLOOKUP(A13,'2023-10-15'!A:C,3,FALSE)</f>
        <v>no</v>
      </c>
      <c r="G13" s="4" t="str">
        <f>VLOOKUP(A13,'2023-11-19'!A:C,3,FALSE)</f>
        <v>no</v>
      </c>
      <c r="H13" s="4" t="str">
        <f>VLOOKUP(A13,'2023-12-17'!A:C,3,FALSE)</f>
        <v>no</v>
      </c>
      <c r="I13" s="4" t="str">
        <f>VLOOKUP(A13,'2024-1-21'!A:C,3,FALSE)</f>
        <v>vacant</v>
      </c>
      <c r="J13" s="4" t="str">
        <f>VLOOKUP(A13,'2024-2-18'!A:C,3,FALSE)</f>
        <v>yes</v>
      </c>
      <c r="K13" s="4" t="str">
        <f>VLOOKUP(MASTER!A13,'2024-3-17'!A:C,3,FALSE)</f>
        <v>yes</v>
      </c>
      <c r="L13" s="4">
        <f>VLOOKUP(MASTER!A13,'2024-4-14'!A:C,3,FALSE)</f>
        <v>0</v>
      </c>
      <c r="M13" s="4" t="str">
        <f>VLOOKUP(A13,'2024-5-19'!A:C,3,FALSE)</f>
        <v>no</v>
      </c>
      <c r="N13" s="77" t="str">
        <f>VLOOKUP(A13,'2024-5-20'!A:C,3,FALSE)</f>
        <v>yes</v>
      </c>
      <c r="O13" s="4"/>
      <c r="P13" s="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4" t="str">
        <f>VLOOKUP(A14,'2023-07-17'!A:C,3,FALSE)</f>
        <v>yes</v>
      </c>
      <c r="D14" s="4" t="str">
        <f>VLOOKUP(A14,'2023-08-20'!A:C,3,FALSE)</f>
        <v>yes</v>
      </c>
      <c r="E14" s="4" t="str">
        <f>VLOOKUP(A14,'2023-09-17'!A:C,3,FALSE)</f>
        <v>yes</v>
      </c>
      <c r="F14" s="4" t="str">
        <f>VLOOKUP(A14,'2023-10-15'!A:C,3,FALSE)</f>
        <v>no</v>
      </c>
      <c r="G14" s="4" t="str">
        <f>VLOOKUP(A14,'2023-11-19'!A:C,3,FALSE)</f>
        <v>yes</v>
      </c>
      <c r="H14" s="4" t="s">
        <v>15</v>
      </c>
      <c r="I14" s="4" t="str">
        <f>VLOOKUP(A14,'2024-1-21'!A:C,3,FALSE)</f>
        <v>yes</v>
      </c>
      <c r="J14" s="4" t="str">
        <f>VLOOKUP(A14,'2024-2-18'!A:C,3,FALSE)</f>
        <v>yes</v>
      </c>
      <c r="K14" s="4" t="str">
        <f>VLOOKUP(MASTER!A14,'2024-3-17'!A:C,3,FALSE)</f>
        <v>yes</v>
      </c>
      <c r="L14" s="4" t="str">
        <f>VLOOKUP(MASTER!A14,'2024-4-14'!A:C,3,FALSE)</f>
        <v>yes</v>
      </c>
      <c r="M14" s="4" t="str">
        <f>VLOOKUP(A14,'2024-5-19'!A:C,3,FALSE)</f>
        <v>yes</v>
      </c>
      <c r="N14" s="77" t="str">
        <f>VLOOKUP(A14,'2024-5-20'!A:C,3,FALSE)</f>
        <v>no</v>
      </c>
      <c r="O14" s="4"/>
      <c r="P14" s="4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4" t="str">
        <f>VLOOKUP(A15,'2023-07-17'!A:C,3,FALSE)</f>
        <v>yes</v>
      </c>
      <c r="D15" s="4" t="str">
        <f>VLOOKUP(A15,'2023-08-20'!A:C,3,FALSE)</f>
        <v>yes</v>
      </c>
      <c r="E15" s="4" t="str">
        <f>VLOOKUP(A15,'2023-09-17'!A:C,3,FALSE)</f>
        <v>no</v>
      </c>
      <c r="F15" s="4" t="str">
        <f>VLOOKUP(A15,'2023-10-15'!A:C,3,FALSE)</f>
        <v>no</v>
      </c>
      <c r="G15" s="4" t="str">
        <f>VLOOKUP(A15,'2023-11-19'!A:C,3,FALSE)</f>
        <v>no</v>
      </c>
      <c r="H15" s="4" t="str">
        <f>VLOOKUP(A15,'2023-12-17'!A:C,3,FALSE)</f>
        <v>vacant</v>
      </c>
      <c r="I15" s="4" t="str">
        <f>VLOOKUP(A15,'2024-1-21'!A:C,3,FALSE)</f>
        <v>yes</v>
      </c>
      <c r="J15" s="4" t="str">
        <f>VLOOKUP(A15,'2024-2-18'!A:C,3,FALSE)</f>
        <v>yes</v>
      </c>
      <c r="K15" s="4" t="str">
        <f>VLOOKUP(MASTER!A15,'2024-3-17'!A:C,3,FALSE)</f>
        <v>yes</v>
      </c>
      <c r="L15" s="4" t="str">
        <f>VLOOKUP(MASTER!A15,'2024-4-14'!A:C,3,FALSE)</f>
        <v>yes</v>
      </c>
      <c r="M15" s="4" t="str">
        <f>VLOOKUP(A15,'2024-5-19'!A:C,3,FALSE)</f>
        <v>yes</v>
      </c>
      <c r="N15" s="77" t="str">
        <f>VLOOKUP(A15,'2024-5-20'!A:C,3,FALSE)</f>
        <v>yes</v>
      </c>
      <c r="O15" s="4"/>
      <c r="P15" s="4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4" t="str">
        <f>VLOOKUP(A16,'2023-07-17'!A:C,3,FALSE)</f>
        <v>no</v>
      </c>
      <c r="D16" s="4" t="str">
        <f>VLOOKUP(A16,'2023-08-20'!A:C,3,FALSE)</f>
        <v>no</v>
      </c>
      <c r="E16" s="4" t="str">
        <f>VLOOKUP(A16,'2023-09-17'!A:C,3,FALSE)</f>
        <v>yes</v>
      </c>
      <c r="F16" s="4" t="str">
        <f>VLOOKUP(A16,'2023-10-15'!A:C,3,FALSE)</f>
        <v>no</v>
      </c>
      <c r="G16" s="4" t="str">
        <f>VLOOKUP(A16,'2023-11-19'!A:C,3,FALSE)</f>
        <v>no</v>
      </c>
      <c r="H16" s="4" t="str">
        <f>VLOOKUP(A16,'2023-12-17'!A:C,3,FALSE)</f>
        <v>yes</v>
      </c>
      <c r="I16" s="4" t="str">
        <f>VLOOKUP(A16,'2024-1-21'!A:C,3,FALSE)</f>
        <v>no</v>
      </c>
      <c r="J16" s="4" t="str">
        <f>VLOOKUP(A16,'2024-2-18'!A:C,3,FALSE)</f>
        <v>yes</v>
      </c>
      <c r="K16" s="4" t="str">
        <f>VLOOKUP(MASTER!A16,'2024-3-17'!A:C,3,FALSE)</f>
        <v>no</v>
      </c>
      <c r="L16" s="4" t="str">
        <f>VLOOKUP(MASTER!A16,'2024-4-14'!A:C,3,FALSE)</f>
        <v>no</v>
      </c>
      <c r="M16" s="4" t="str">
        <f>VLOOKUP(A16,'2024-5-19'!A:C,3,FALSE)</f>
        <v>yes</v>
      </c>
      <c r="N16" s="77" t="str">
        <f>VLOOKUP(A16,'2024-5-20'!A:C,3,FALSE)</f>
        <v>yes</v>
      </c>
      <c r="O16" s="4"/>
      <c r="P16" s="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4" t="str">
        <f>VLOOKUP(A17,'2023-07-17'!A:C,3,FALSE)</f>
        <v>no</v>
      </c>
      <c r="D17" s="4" t="str">
        <f>VLOOKUP(A17,'2023-08-20'!A:C,3,FALSE)</f>
        <v>no</v>
      </c>
      <c r="E17" s="4" t="str">
        <f>VLOOKUP(A17,'2023-09-17'!A:C,3,FALSE)</f>
        <v>yes</v>
      </c>
      <c r="F17" s="4" t="str">
        <f>VLOOKUP(A17,'2023-10-15'!A:C,3,FALSE)</f>
        <v>yes</v>
      </c>
      <c r="G17" s="4" t="str">
        <f>VLOOKUP(A17,'2023-11-19'!A:C,3,FALSE)</f>
        <v>yes</v>
      </c>
      <c r="H17" s="4" t="str">
        <f>VLOOKUP(A17,'2023-12-17'!A:C,3,FALSE)</f>
        <v>yes</v>
      </c>
      <c r="I17" s="4" t="str">
        <f>VLOOKUP(A17,'2024-1-21'!A:C,3,FALSE)</f>
        <v>yes</v>
      </c>
      <c r="J17" s="4" t="str">
        <f>VLOOKUP(A17,'2024-2-18'!A:C,3,FALSE)</f>
        <v>yes</v>
      </c>
      <c r="K17" s="4" t="str">
        <f>VLOOKUP(MASTER!A17,'2024-3-17'!A:C,3,FALSE)</f>
        <v>yes</v>
      </c>
      <c r="L17" s="4" t="str">
        <f>VLOOKUP(MASTER!A17,'2024-4-14'!A:C,3,FALSE)</f>
        <v>yes</v>
      </c>
      <c r="M17" s="4" t="str">
        <f>VLOOKUP(A17,'2024-5-19'!A:C,3,FALSE)</f>
        <v>yes</v>
      </c>
      <c r="N17" s="77" t="str">
        <f>VLOOKUP(A17,'2024-5-20'!A:C,3,FALSE)</f>
        <v>yes</v>
      </c>
      <c r="O17" s="4"/>
      <c r="P17" s="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4" t="str">
        <f>VLOOKUP(A18,'2023-07-17'!A:C,3,FALSE)</f>
        <v>yes</v>
      </c>
      <c r="D18" s="4" t="str">
        <f>VLOOKUP(A18,'2023-08-20'!A:C,3,FALSE)</f>
        <v>no</v>
      </c>
      <c r="E18" s="4" t="str">
        <f>VLOOKUP(A18,'2023-09-17'!A:C,3,FALSE)</f>
        <v>yes</v>
      </c>
      <c r="F18" s="4" t="str">
        <f>VLOOKUP(A18,'2023-10-15'!A:C,3,FALSE)</f>
        <v>yes</v>
      </c>
      <c r="G18" s="4" t="str">
        <f>VLOOKUP(A18,'2023-11-19'!A:C,3,FALSE)</f>
        <v>yes</v>
      </c>
      <c r="H18" s="4" t="str">
        <f>VLOOKUP(A18,'2023-12-17'!A:C,3,FALSE)</f>
        <v>yes</v>
      </c>
      <c r="I18" s="4" t="str">
        <f>VLOOKUP(A18,'2024-1-21'!A:C,3,FALSE)</f>
        <v>yes</v>
      </c>
      <c r="J18" s="4" t="str">
        <f>VLOOKUP(A18,'2024-2-18'!A:C,3,FALSE)</f>
        <v>yes</v>
      </c>
      <c r="K18" s="4" t="str">
        <f>VLOOKUP(MASTER!A18,'2024-3-17'!A:C,3,FALSE)</f>
        <v>yes</v>
      </c>
      <c r="L18" s="4" t="str">
        <f>VLOOKUP(MASTER!A18,'2024-4-14'!A:C,3,FALSE)</f>
        <v>yes</v>
      </c>
      <c r="M18" s="4" t="str">
        <f>VLOOKUP(A18,'2024-5-19'!A:C,3,FALSE)</f>
        <v>yes</v>
      </c>
      <c r="N18" s="77" t="str">
        <f>VLOOKUP(A18,'2024-5-20'!A:C,3,FALSE)</f>
        <v>yes</v>
      </c>
      <c r="O18" s="4"/>
      <c r="P18" s="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6" t="s">
        <v>55</v>
      </c>
      <c r="B19" s="29" t="s">
        <v>39</v>
      </c>
      <c r="C19" s="4" t="str">
        <f>VLOOKUP(A19,'2023-07-17'!A:C,3,FALSE)</f>
        <v>no</v>
      </c>
      <c r="D19" s="4" t="str">
        <f>VLOOKUP(A19,'2023-08-20'!A:C,3,FALSE)</f>
        <v>yes</v>
      </c>
      <c r="E19" s="4" t="str">
        <f>VLOOKUP(A19,'2023-09-17'!A:C,3,FALSE)</f>
        <v>no</v>
      </c>
      <c r="F19" s="4" t="str">
        <f>VLOOKUP(A19,'2023-10-15'!A:C,3,FALSE)</f>
        <v>no</v>
      </c>
      <c r="G19" s="4" t="str">
        <f>VLOOKUP(A19,'2023-11-19'!A:C,3,FALSE)</f>
        <v>no</v>
      </c>
      <c r="H19" s="4" t="str">
        <f>VLOOKUP(A19,'2023-12-17'!A:C,3,FALSE)</f>
        <v>vacant</v>
      </c>
      <c r="I19" s="4" t="str">
        <f>VLOOKUP(A19,'2024-1-21'!A:C,3,FALSE)</f>
        <v>vacant</v>
      </c>
      <c r="J19" s="4" t="str">
        <f>VLOOKUP(A19,'2024-2-18'!A:C,3,FALSE)</f>
        <v>vacant</v>
      </c>
      <c r="K19" s="4" t="str">
        <f>VLOOKUP(MASTER!A19,'2024-3-17'!A:C,3,FALSE)</f>
        <v>vacant</v>
      </c>
      <c r="L19" s="4" t="str">
        <f>VLOOKUP(MASTER!A19,'2024-4-14'!A:C,3,FALSE)</f>
        <v>vacant</v>
      </c>
      <c r="M19" s="4" t="str">
        <f>VLOOKUP(A19,'2024-5-19'!A:C,3,FALSE)</f>
        <v>vacant</v>
      </c>
      <c r="N19" s="77" t="str">
        <f>VLOOKUP(A19,'2024-5-20'!A:C,3,FALSE)</f>
        <v>vacant</v>
      </c>
      <c r="O19" s="4"/>
      <c r="P19" s="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4" t="str">
        <f>VLOOKUP(A20,'2023-07-17'!A:C,3,FALSE)</f>
        <v>yes</v>
      </c>
      <c r="D20" s="4" t="str">
        <f>VLOOKUP(A20,'2023-08-20'!A:C,3,FALSE)</f>
        <v>yes</v>
      </c>
      <c r="E20" s="4" t="str">
        <f>VLOOKUP(A20,'2023-09-17'!A:C,3,FALSE)</f>
        <v>yes</v>
      </c>
      <c r="F20" s="4" t="str">
        <f>VLOOKUP(A20,'2023-10-15'!A:C,3,FALSE)</f>
        <v>yes</v>
      </c>
      <c r="G20" s="4" t="str">
        <f>VLOOKUP(A20,'2023-11-19'!A:C,3,FALSE)</f>
        <v>yes</v>
      </c>
      <c r="H20" s="4" t="str">
        <f>VLOOKUP(A20,'2023-12-17'!A:C,3,FALSE)</f>
        <v>yes</v>
      </c>
      <c r="I20" s="4" t="str">
        <f>VLOOKUP(A20,'2024-1-21'!A:C,3,FALSE)</f>
        <v>yes</v>
      </c>
      <c r="J20" s="4" t="str">
        <f>VLOOKUP(A20,'2024-2-18'!A:C,3,FALSE)</f>
        <v>no</v>
      </c>
      <c r="K20" s="4" t="str">
        <f>VLOOKUP(MASTER!A20,'2024-3-17'!A:C,3,FALSE)</f>
        <v>yes</v>
      </c>
      <c r="L20" s="4" t="str">
        <f>VLOOKUP(MASTER!A20,'2024-4-14'!A:C,3,FALSE)</f>
        <v>yes</v>
      </c>
      <c r="M20" s="4" t="str">
        <f>VLOOKUP(A20,'2024-5-19'!A:C,3,FALSE)</f>
        <v>yes</v>
      </c>
      <c r="N20" s="77" t="str">
        <f>VLOOKUP(A20,'2024-5-20'!A:C,3,FALSE)</f>
        <v>yes</v>
      </c>
      <c r="O20" s="4"/>
      <c r="P20" s="4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4" t="str">
        <f>VLOOKUP(A21,'2023-07-17'!A:C,3,FALSE)</f>
        <v>yes</v>
      </c>
      <c r="D21" s="4" t="str">
        <f>VLOOKUP(A21,'2023-08-20'!A:C,3,FALSE)</f>
        <v>yes</v>
      </c>
      <c r="E21" s="4" t="str">
        <f>VLOOKUP(A21,'2023-09-17'!A:C,3,FALSE)</f>
        <v>no</v>
      </c>
      <c r="F21" s="4" t="str">
        <f>VLOOKUP(A21,'2023-10-15'!A:C,3,FALSE)</f>
        <v>yes</v>
      </c>
      <c r="G21" s="4" t="str">
        <f>VLOOKUP(A21,'2023-11-19'!A:C,3,FALSE)</f>
        <v>yes</v>
      </c>
      <c r="H21" s="4" t="str">
        <f>VLOOKUP(A21,'2023-12-17'!A:C,3,FALSE)</f>
        <v>no</v>
      </c>
      <c r="I21" s="4" t="str">
        <f>VLOOKUP(A21,'2024-1-21'!A:C,3,FALSE)</f>
        <v>yes</v>
      </c>
      <c r="J21" s="4" t="str">
        <f>VLOOKUP(A21,'2024-2-18'!A:C,3,FALSE)</f>
        <v>no</v>
      </c>
      <c r="K21" s="4" t="str">
        <f>VLOOKUP(MASTER!A21,'2024-3-17'!A:C,3,FALSE)</f>
        <v>no</v>
      </c>
      <c r="L21" s="4" t="str">
        <f>VLOOKUP(MASTER!A21,'2024-4-14'!A:C,3,FALSE)</f>
        <v>no</v>
      </c>
      <c r="M21" s="4" t="str">
        <f>VLOOKUP(A21,'2024-5-19'!A:C,3,FALSE)</f>
        <v>no</v>
      </c>
      <c r="N21" s="77" t="str">
        <f>VLOOKUP(A21,'2024-5-20'!A:C,3,FALSE)</f>
        <v>no</v>
      </c>
      <c r="O21" s="4"/>
      <c r="P21" s="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4" t="str">
        <f>VLOOKUP(A22,'2023-07-17'!A:C,3,FALSE)</f>
        <v>no</v>
      </c>
      <c r="D22" s="4" t="str">
        <f>VLOOKUP(A22,'2023-08-20'!A:C,3,FALSE)</f>
        <v>no</v>
      </c>
      <c r="E22" s="4" t="str">
        <f>VLOOKUP(A22,'2023-09-17'!A:C,3,FALSE)</f>
        <v>no</v>
      </c>
      <c r="F22" s="4" t="str">
        <f>VLOOKUP(A22,'2023-10-15'!A:C,3,FALSE)</f>
        <v>vacant</v>
      </c>
      <c r="G22" s="4" t="str">
        <f>VLOOKUP(A22,'2023-11-19'!A:C,3,FALSE)</f>
        <v>yes</v>
      </c>
      <c r="H22" s="4" t="str">
        <f>VLOOKUP(A22,'2023-12-17'!A:C,3,FALSE)</f>
        <v>yes</v>
      </c>
      <c r="I22" s="4" t="str">
        <f>VLOOKUP(A22,'2024-1-21'!A:C,3,FALSE)</f>
        <v>yes</v>
      </c>
      <c r="J22" s="4" t="str">
        <f>VLOOKUP(A22,'2024-2-18'!A:C,3,FALSE)</f>
        <v>yes</v>
      </c>
      <c r="K22" s="4" t="str">
        <f>VLOOKUP(MASTER!A22,'2024-3-17'!A:C,3,FALSE)</f>
        <v>no</v>
      </c>
      <c r="L22" s="4" t="str">
        <f>VLOOKUP(MASTER!A22,'2024-4-14'!A:C,3,FALSE)</f>
        <v>yes</v>
      </c>
      <c r="M22" s="4" t="str">
        <f>VLOOKUP(A22,'2024-5-19'!A:C,3,FALSE)</f>
        <v>yes</v>
      </c>
      <c r="N22" s="77" t="str">
        <f>VLOOKUP(A22,'2024-5-20'!A:C,3,FALSE)</f>
        <v>yes</v>
      </c>
      <c r="O22" s="17"/>
      <c r="P22" s="17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4" t="str">
        <f>VLOOKUP(A23,'2023-07-17'!A:C,3,FALSE)</f>
        <v>yes</v>
      </c>
      <c r="D23" s="4" t="str">
        <f>VLOOKUP(A23,'2023-08-20'!A:C,3,FALSE)</f>
        <v>no</v>
      </c>
      <c r="E23" s="4" t="str">
        <f>VLOOKUP(A23,'2023-09-17'!A:C,3,FALSE)</f>
        <v>no</v>
      </c>
      <c r="F23" s="4" t="str">
        <f>VLOOKUP(A23,'2023-10-15'!A:C,3,FALSE)</f>
        <v>yes</v>
      </c>
      <c r="G23" s="4" t="str">
        <f>VLOOKUP(A23,'2023-11-19'!A:C,3,FALSE)</f>
        <v>vacant</v>
      </c>
      <c r="H23" s="4" t="str">
        <f>VLOOKUP(A23,'2023-12-17'!A:C,3,FALSE)</f>
        <v>yes</v>
      </c>
      <c r="I23" s="4" t="str">
        <f>VLOOKUP(A23,'2024-1-21'!A:C,3,FALSE)</f>
        <v>yes</v>
      </c>
      <c r="J23" s="4" t="str">
        <f>VLOOKUP(A23,'2024-2-18'!A:C,3,FALSE)</f>
        <v>yes</v>
      </c>
      <c r="K23" s="4" t="str">
        <f>VLOOKUP(MASTER!A23,'2024-3-17'!A:C,3,FALSE)</f>
        <v>yes</v>
      </c>
      <c r="L23" s="4" t="str">
        <f>VLOOKUP(MASTER!A23,'2024-4-14'!A:C,3,FALSE)</f>
        <v>yes</v>
      </c>
      <c r="M23" s="4" t="str">
        <f>VLOOKUP(A23,'2024-5-19'!A:C,3,FALSE)</f>
        <v>yes</v>
      </c>
      <c r="N23" s="77" t="str">
        <f>VLOOKUP(A23,'2024-5-20'!A:C,3,FALSE)</f>
        <v>yes</v>
      </c>
      <c r="O23" s="5"/>
      <c r="P23" s="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4" t="str">
        <f>VLOOKUP(A24,'2023-07-17'!A:C,3,FALSE)</f>
        <v>no</v>
      </c>
      <c r="D24" s="4" t="str">
        <f>VLOOKUP(A24,'2023-08-20'!A:C,3,FALSE)</f>
        <v>no</v>
      </c>
      <c r="E24" s="4" t="str">
        <f>VLOOKUP(A24,'2023-09-17'!A:C,3,FALSE)</f>
        <v>yes</v>
      </c>
      <c r="F24" s="4" t="str">
        <f>VLOOKUP(A24,'2023-10-15'!A:C,3,FALSE)</f>
        <v>yes</v>
      </c>
      <c r="G24" s="4" t="str">
        <f>VLOOKUP(A24,'2023-11-19'!A:C,3,FALSE)</f>
        <v>yes</v>
      </c>
      <c r="H24" s="4" t="str">
        <f>VLOOKUP(A24,'2023-12-17'!A:C,3,FALSE)</f>
        <v>no</v>
      </c>
      <c r="I24" s="4" t="str">
        <f>VLOOKUP(A24,'2024-1-21'!A:C,3,FALSE)</f>
        <v>no</v>
      </c>
      <c r="J24" s="4" t="str">
        <f>VLOOKUP(A24,'2024-2-18'!A:C,3,FALSE)</f>
        <v>yes</v>
      </c>
      <c r="K24" s="4" t="str">
        <f>VLOOKUP(MASTER!A24,'2024-3-17'!A:C,3,FALSE)</f>
        <v>no</v>
      </c>
      <c r="L24" s="4" t="str">
        <f>VLOOKUP(MASTER!A24,'2024-4-14'!A:C,3,FALSE)</f>
        <v>no</v>
      </c>
      <c r="M24" s="4" t="str">
        <f>VLOOKUP(A24,'2024-5-19'!A:C,3,FALSE)</f>
        <v>yes</v>
      </c>
      <c r="N24" s="77" t="str">
        <f>VLOOKUP(A24,'2024-5-20'!A:C,3,FALSE)</f>
        <v>yes</v>
      </c>
      <c r="O24" s="4"/>
      <c r="P24" s="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4" t="str">
        <f>VLOOKUP(A25,'2023-07-17'!A:C,3,FALSE)</f>
        <v>no</v>
      </c>
      <c r="D25" s="4" t="str">
        <f>VLOOKUP(A25,'2023-08-20'!A:C,3,FALSE)</f>
        <v>no</v>
      </c>
      <c r="E25" s="4" t="str">
        <f>VLOOKUP(A25,'2023-09-17'!A:C,3,FALSE)</f>
        <v>yes</v>
      </c>
      <c r="F25" s="4" t="str">
        <f>VLOOKUP(A25,'2023-10-15'!A:C,3,FALSE)</f>
        <v>yes</v>
      </c>
      <c r="G25" s="4" t="str">
        <f>VLOOKUP(A25,'2023-11-19'!A:C,3,FALSE)</f>
        <v>no</v>
      </c>
      <c r="H25" s="4" t="str">
        <f>VLOOKUP(A25,'2023-12-17'!A:C,3,FALSE)</f>
        <v>no</v>
      </c>
      <c r="I25" s="4" t="str">
        <f>VLOOKUP(A25,'2024-1-21'!A:C,3,FALSE)</f>
        <v>no</v>
      </c>
      <c r="J25" s="4" t="str">
        <f>VLOOKUP(A25,'2024-2-18'!A:C,3,FALSE)</f>
        <v>no</v>
      </c>
      <c r="K25" s="4" t="str">
        <f>VLOOKUP(MASTER!A25,'2024-3-17'!A:C,3,FALSE)</f>
        <v>no</v>
      </c>
      <c r="L25" s="4" t="str">
        <f>VLOOKUP(MASTER!A25,'2024-4-14'!A:C,3,FALSE)</f>
        <v>no</v>
      </c>
      <c r="M25" s="4" t="str">
        <f>VLOOKUP(A25,'2024-5-19'!A:C,3,FALSE)</f>
        <v>no</v>
      </c>
      <c r="N25" s="77" t="str">
        <f>VLOOKUP(A25,'2024-5-20'!A:C,3,FALSE)</f>
        <v>no</v>
      </c>
      <c r="O25" s="4"/>
      <c r="P25" s="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4"/>
      <c r="N26" s="77"/>
      <c r="O26" s="4"/>
      <c r="P26" s="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3" t="s">
        <v>78</v>
      </c>
      <c r="B27" s="13"/>
      <c r="C27" s="13">
        <f>22-C30</f>
        <v>21</v>
      </c>
      <c r="D27" s="13">
        <f>22-D30</f>
        <v>20</v>
      </c>
      <c r="E27" s="13">
        <f>22-E30</f>
        <v>20</v>
      </c>
      <c r="F27" s="13">
        <f>22-F30</f>
        <v>20</v>
      </c>
      <c r="G27" s="13">
        <f>22-G30</f>
        <v>20</v>
      </c>
      <c r="H27" s="13">
        <f t="shared" ref="H27:L27" si="0">22-H30</f>
        <v>20</v>
      </c>
      <c r="I27" s="13">
        <f t="shared" si="0"/>
        <v>20</v>
      </c>
      <c r="J27" s="13">
        <f t="shared" si="0"/>
        <v>21</v>
      </c>
      <c r="K27" s="13">
        <f t="shared" si="0"/>
        <v>21</v>
      </c>
      <c r="L27" s="13">
        <f t="shared" si="0"/>
        <v>21</v>
      </c>
      <c r="M27" s="13">
        <f t="shared" ref="M27:P27" si="1">22-M30</f>
        <v>21</v>
      </c>
      <c r="N27" s="80">
        <f t="shared" si="1"/>
        <v>21</v>
      </c>
      <c r="O27" s="13">
        <f t="shared" si="1"/>
        <v>22</v>
      </c>
      <c r="P27" s="13">
        <f t="shared" si="1"/>
        <v>22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73</v>
      </c>
      <c r="B28" s="29"/>
      <c r="C28" s="19">
        <f>COUNTIF(C2:C25,"yes")</f>
        <v>13</v>
      </c>
      <c r="D28" s="19">
        <f t="shared" ref="D28:L28" si="2">COUNTIF(D2:D25,"yes")</f>
        <v>10</v>
      </c>
      <c r="E28" s="19">
        <f t="shared" si="2"/>
        <v>15</v>
      </c>
      <c r="F28" s="19">
        <f t="shared" si="2"/>
        <v>13</v>
      </c>
      <c r="G28" s="19">
        <f t="shared" si="2"/>
        <v>15</v>
      </c>
      <c r="H28" s="19">
        <f>COUNTIF(H2:H25,"yes")</f>
        <v>14</v>
      </c>
      <c r="I28" s="19">
        <f t="shared" si="2"/>
        <v>16</v>
      </c>
      <c r="J28" s="19">
        <f t="shared" si="2"/>
        <v>16</v>
      </c>
      <c r="K28" s="19">
        <f t="shared" si="2"/>
        <v>16</v>
      </c>
      <c r="L28" s="19">
        <f t="shared" si="2"/>
        <v>13</v>
      </c>
      <c r="M28" s="19">
        <f t="shared" ref="M28:P28" si="3">COUNTIF(M2:M25,"yes")</f>
        <v>17</v>
      </c>
      <c r="N28" s="81">
        <f t="shared" si="3"/>
        <v>16</v>
      </c>
      <c r="O28" s="19">
        <f t="shared" si="3"/>
        <v>0</v>
      </c>
      <c r="P28" s="19">
        <f t="shared" si="3"/>
        <v>0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74</v>
      </c>
      <c r="B29" s="29"/>
      <c r="C29" s="46">
        <f>COUNTIF(C2:C25,"no")</f>
        <v>8</v>
      </c>
      <c r="D29" s="20">
        <f t="shared" ref="D29:L29" si="4">COUNTIF(D2:D25,"no")</f>
        <v>10</v>
      </c>
      <c r="E29" s="20">
        <f t="shared" si="4"/>
        <v>5</v>
      </c>
      <c r="F29" s="20">
        <f t="shared" si="4"/>
        <v>7</v>
      </c>
      <c r="G29" s="20">
        <f t="shared" si="4"/>
        <v>5</v>
      </c>
      <c r="H29" s="20">
        <f t="shared" si="4"/>
        <v>6</v>
      </c>
      <c r="I29" s="20">
        <f t="shared" si="4"/>
        <v>4</v>
      </c>
      <c r="J29" s="20">
        <f t="shared" si="4"/>
        <v>5</v>
      </c>
      <c r="K29" s="20">
        <f t="shared" si="4"/>
        <v>5</v>
      </c>
      <c r="L29" s="20">
        <f t="shared" si="4"/>
        <v>7</v>
      </c>
      <c r="M29" s="20">
        <f t="shared" ref="M29:P29" si="5">COUNTIF(M2:M25,"no")</f>
        <v>4</v>
      </c>
      <c r="N29" s="82">
        <f t="shared" si="5"/>
        <v>5</v>
      </c>
      <c r="O29" s="20">
        <f t="shared" si="5"/>
        <v>0</v>
      </c>
      <c r="P29" s="20">
        <f t="shared" si="5"/>
        <v>0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45" t="s">
        <v>75</v>
      </c>
      <c r="B30" s="21"/>
      <c r="C30" s="50">
        <f>COUNTIF(C2:C25,"vacant")</f>
        <v>1</v>
      </c>
      <c r="D30" s="50">
        <f t="shared" ref="D30:L30" si="6">COUNTIF(D2:D25,"vacant")</f>
        <v>2</v>
      </c>
      <c r="E30" s="50">
        <f t="shared" si="6"/>
        <v>2</v>
      </c>
      <c r="F30" s="50">
        <f t="shared" si="6"/>
        <v>2</v>
      </c>
      <c r="G30" s="50">
        <f t="shared" si="6"/>
        <v>2</v>
      </c>
      <c r="H30" s="50">
        <f t="shared" si="6"/>
        <v>2</v>
      </c>
      <c r="I30" s="50">
        <f t="shared" si="6"/>
        <v>2</v>
      </c>
      <c r="J30" s="50">
        <f t="shared" si="6"/>
        <v>1</v>
      </c>
      <c r="K30" s="50">
        <f t="shared" si="6"/>
        <v>1</v>
      </c>
      <c r="L30" s="50">
        <f t="shared" si="6"/>
        <v>1</v>
      </c>
      <c r="M30" s="50">
        <f t="shared" ref="M30:P30" si="7">COUNTIF(M2:M25,"vacant")</f>
        <v>1</v>
      </c>
      <c r="N30" s="83">
        <f t="shared" si="7"/>
        <v>1</v>
      </c>
      <c r="O30" s="50">
        <f t="shared" si="7"/>
        <v>0</v>
      </c>
      <c r="P30" s="50">
        <f t="shared" si="7"/>
        <v>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47" t="s">
        <v>76</v>
      </c>
      <c r="B31" s="49"/>
      <c r="C31" s="51">
        <f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11</v>
      </c>
      <c r="D31" s="51">
        <f t="shared" ref="D31:L31" si="8">SUM(COUNTIF(D2:D7,"yes"),IF(OR(D10="yes",D11="yes"),1,0),IF(OR(D12="yes",D13="yes"),1,0),IF(OR(D14="yes",D15="yes"),1,0),IF(OR(D16="yes",D17="yes"),1,0),IF(OR(D18="yes",D19="yes"),1,0),IF(OR(D20="yes",D21="yes"),1,0),IF(OR(D22="yes",D23="yes"),1,0),IF(OR(D24="yes",D25="yes"),1,0))</f>
        <v>7</v>
      </c>
      <c r="E31" s="51">
        <f t="shared" si="8"/>
        <v>11</v>
      </c>
      <c r="F31" s="51">
        <f t="shared" si="8"/>
        <v>11</v>
      </c>
      <c r="G31" s="51">
        <f t="shared" si="8"/>
        <v>13</v>
      </c>
      <c r="H31" s="51">
        <f t="shared" si="8"/>
        <v>12</v>
      </c>
      <c r="I31" s="51">
        <f t="shared" si="8"/>
        <v>13</v>
      </c>
      <c r="J31" s="51">
        <f t="shared" si="8"/>
        <v>12</v>
      </c>
      <c r="K31" s="51">
        <f t="shared" si="8"/>
        <v>13</v>
      </c>
      <c r="L31" s="51">
        <f t="shared" si="8"/>
        <v>11</v>
      </c>
      <c r="M31" s="51">
        <f>SUM(COUNTIF(M2:M7,"yes"),IF(OR(M10="yes",M11="yes"),1,0),IF(OR(M12="yes",M13="yes"),1,0),IF(OR(M14="yes",M15="yes"),1,0),IF(OR(M16="yes",M17="yes"),1,0),IF(OR(M18="yes",M19="yes"),1,0),IF(OR(M20="yes",M21="yes"),1,0),IF(OR(M22="yes",M23="yes"),1,0),IF(OR(M24="yes",M25="yes"),1,0))</f>
        <v>13</v>
      </c>
      <c r="N31" s="84">
        <f t="shared" ref="N31:P31" si="9">SUM(COUNTIF(N2:N7,"yes"),IF(OR(N10="yes",N11="yes"),1,0),IF(OR(N12="yes",N13="yes"),1,0),IF(OR(N14="yes",N15="yes"),1,0),IF(OR(N16="yes",N17="yes"),1,0),IF(OR(N18="yes",N19="yes"),1,0),IF(OR(N20="yes",N21="yes"),1,0),IF(OR(N22="yes",N23="yes"),1,0),IF(OR(N24="yes",N25="yes"),1,0))</f>
        <v>13</v>
      </c>
      <c r="O31" s="51">
        <f t="shared" si="9"/>
        <v>0</v>
      </c>
      <c r="P31" s="51">
        <f t="shared" si="9"/>
        <v>0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48" t="s">
        <v>77</v>
      </c>
      <c r="B32" s="48"/>
      <c r="C32" s="48">
        <f>14-COUNTIF(C2:C7,"vacant")</f>
        <v>13</v>
      </c>
      <c r="D32" s="48">
        <f t="shared" ref="D32:L32" si="10">14-COUNTIF(D2:D7,"vacant")</f>
        <v>12</v>
      </c>
      <c r="E32" s="48">
        <f t="shared" si="10"/>
        <v>12</v>
      </c>
      <c r="F32" s="48">
        <f t="shared" si="10"/>
        <v>13</v>
      </c>
      <c r="G32" s="48">
        <f t="shared" si="10"/>
        <v>13</v>
      </c>
      <c r="H32" s="48">
        <f t="shared" si="10"/>
        <v>14</v>
      </c>
      <c r="I32" s="48">
        <f t="shared" si="10"/>
        <v>14</v>
      </c>
      <c r="J32" s="48">
        <f t="shared" si="10"/>
        <v>14</v>
      </c>
      <c r="K32" s="48">
        <f t="shared" si="10"/>
        <v>14</v>
      </c>
      <c r="L32" s="48">
        <f t="shared" si="10"/>
        <v>14</v>
      </c>
      <c r="M32" s="48">
        <f t="shared" ref="M32:P32" si="11">14-COUNTIF(M2:M7,"vacant")</f>
        <v>14</v>
      </c>
      <c r="N32" s="85">
        <f t="shared" si="11"/>
        <v>14</v>
      </c>
      <c r="O32" s="48">
        <f t="shared" si="11"/>
        <v>14</v>
      </c>
      <c r="P32" s="48">
        <f t="shared" si="11"/>
        <v>14</v>
      </c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conditionalFormatting sqref="A1:XFD25">
    <cfRule type="cellIs" dxfId="1" priority="2" operator="equal">
      <formula>"vacant"</formula>
    </cfRule>
  </conditionalFormatting>
  <conditionalFormatting sqref="C2:P26">
    <cfRule type="cellIs" dxfId="0" priority="1" operator="equal">
      <formula>"no"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ABD78-121C-4F66-80A4-ABD375BDF68F}">
  <sheetPr>
    <outlinePr summaryBelow="0" summaryRight="0"/>
  </sheetPr>
  <dimension ref="A1:AA999"/>
  <sheetViews>
    <sheetView workbookViewId="0">
      <selection activeCell="B17" sqref="B17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  <col min="3" max="3" width="12.5703125" style="73"/>
  </cols>
  <sheetData>
    <row r="1" spans="1:27" ht="15.75" customHeight="1" x14ac:dyDescent="0.25">
      <c r="A1" s="37" t="s">
        <v>62</v>
      </c>
      <c r="B1" s="31" t="s">
        <v>0</v>
      </c>
      <c r="C1" s="64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54" t="s">
        <v>15</v>
      </c>
      <c r="D2" s="5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4" t="s">
        <v>15</v>
      </c>
      <c r="D3" s="5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54" t="s">
        <v>15</v>
      </c>
      <c r="D4" s="5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72</v>
      </c>
      <c r="C5" s="54" t="s">
        <v>15</v>
      </c>
      <c r="D5" s="54"/>
      <c r="E5" s="4"/>
      <c r="F5" s="4"/>
      <c r="G5" s="4"/>
      <c r="H5" s="4"/>
      <c r="I5" s="4"/>
      <c r="J5" s="4"/>
      <c r="K5" s="4"/>
      <c r="L5" s="4"/>
      <c r="M5" s="2"/>
      <c r="N5" s="6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54" t="s">
        <v>15</v>
      </c>
      <c r="D6" s="5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58" t="s">
        <v>15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65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66"/>
      <c r="D9" s="13"/>
      <c r="E9" s="13"/>
      <c r="F9" s="13"/>
      <c r="G9" s="13"/>
      <c r="H9" s="13"/>
      <c r="I9" s="13"/>
      <c r="J9" s="13"/>
      <c r="K9" s="13"/>
      <c r="L9" s="14"/>
      <c r="M9" s="2"/>
      <c r="N9" s="6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5" t="s">
        <v>17</v>
      </c>
      <c r="D10" s="5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5" t="s">
        <v>17</v>
      </c>
      <c r="D11" s="5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5" t="s">
        <v>15</v>
      </c>
      <c r="D12" s="5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34" t="s">
        <v>27</v>
      </c>
      <c r="C13" s="54" t="s">
        <v>15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5" t="s">
        <v>17</v>
      </c>
      <c r="D14" s="5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55" t="s">
        <v>15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68" t="s">
        <v>15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5" t="s">
        <v>15</v>
      </c>
      <c r="D17" s="5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5" t="s">
        <v>15</v>
      </c>
      <c r="D18" s="5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9" t="s">
        <v>55</v>
      </c>
      <c r="B19" s="44" t="s">
        <v>39</v>
      </c>
      <c r="C19" s="67" t="s">
        <v>71</v>
      </c>
      <c r="D19" s="52"/>
      <c r="E19" s="52"/>
      <c r="F19" s="52"/>
      <c r="G19" s="52"/>
      <c r="H19" s="52"/>
      <c r="I19" s="52"/>
      <c r="J19" s="52"/>
      <c r="K19" s="52"/>
      <c r="L19" s="5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68" t="s">
        <v>15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68" t="s">
        <v>17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74" t="s">
        <v>15</v>
      </c>
      <c r="D22" s="62"/>
      <c r="E22" s="17"/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75" t="s">
        <v>15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68" t="s">
        <v>15</v>
      </c>
      <c r="D24" s="5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75" t="s">
        <v>17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66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70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13</v>
      </c>
      <c r="D28" s="19">
        <f>SUM(COUNTIF(D2:D7,"yes"),IF(OR(D10="yes",D11="yes"),1,0),IF(OR(D12="yes",D13="yes"),1,0),IF(OR(D14="yes",D15="yes"),1,0),IF(OR(D16="yes",D17="yes"),1,0),IF(OR(D18="yes",D19="yes"),1,0),IF(OR(D20="yes",D21="yes"),1,0),IF(OR(D22="yes",D23="yes"),1,0),IF(OR(D24="yes",D25="yes"),1,0))</f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>SUM(COUNTIF(I2:I7,"yes"),IF(OR(I10="yes",I11="yes"),1,0),IF(OR(I12="yes",I13="yes"),1,0),IF(OR(I14="yes",I15="yes"),1,0),IF(OR(I16="yes",I17="yes"),1,0),IF(OR(I18="yes",I19="yes"),1,0),IF(OR(I20="yes",I21="yes"),1,0),IF(OR(I22="yes",I23="yes"),1,0),IF(OR(I24="yes",I25="yes"),1,0))</f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71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4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5"/>
      <c r="D30" s="19">
        <f t="shared" ref="D30:L30" si="2">SUM(COUNTIF(D2:D7,"abstain"),IF(OR(D10="abstain",D11="abstain"),1,0),IF(OR(D12="abstain",D13="abstain"),1,0),IF(OR(D14="abstain",D15="abstain"),1,0),IF(OR(D16="abstain",D17="abstain"),1,0),IF(OR(D18="abstain",D19="abstain"),1,0),IF(OR(D20="abstain",D21="abstain"),1,0),IF(OR(D22="abstain",D23="abstain"),1,0),IF(OR(D24="abstain",D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7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7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7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7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7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7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7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7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7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7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7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7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7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7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F2021-2EFC-459C-B471-2BC999ED482E}">
  <sheetPr>
    <outlinePr summaryBelow="0" summaryRight="0"/>
  </sheetPr>
  <dimension ref="A1:AA999"/>
  <sheetViews>
    <sheetView workbookViewId="0">
      <selection activeCell="C17" sqref="C17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  <col min="3" max="3" width="12.5703125" style="73"/>
  </cols>
  <sheetData>
    <row r="1" spans="1:27" ht="15.75" customHeight="1" x14ac:dyDescent="0.25">
      <c r="A1" s="37" t="s">
        <v>62</v>
      </c>
      <c r="B1" s="31" t="s">
        <v>0</v>
      </c>
      <c r="C1" s="64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54" t="s">
        <v>15</v>
      </c>
      <c r="D2" s="5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4" t="s">
        <v>15</v>
      </c>
      <c r="D3" s="5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54" t="s">
        <v>15</v>
      </c>
      <c r="D4" s="5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72</v>
      </c>
      <c r="C5" s="54" t="s">
        <v>15</v>
      </c>
      <c r="D5" s="54"/>
      <c r="E5" s="4"/>
      <c r="F5" s="4"/>
      <c r="G5" s="4"/>
      <c r="H5" s="4"/>
      <c r="I5" s="4"/>
      <c r="J5" s="4"/>
      <c r="K5" s="4"/>
      <c r="L5" s="4"/>
      <c r="M5" s="2"/>
      <c r="N5" s="6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54" t="s">
        <v>17</v>
      </c>
      <c r="D6" s="5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58" t="s">
        <v>15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65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66"/>
      <c r="D9" s="13"/>
      <c r="E9" s="13"/>
      <c r="F9" s="13"/>
      <c r="G9" s="13"/>
      <c r="H9" s="13"/>
      <c r="I9" s="13"/>
      <c r="J9" s="13"/>
      <c r="K9" s="13"/>
      <c r="L9" s="14"/>
      <c r="M9" s="2"/>
      <c r="N9" s="6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5" t="s">
        <v>15</v>
      </c>
      <c r="D10" s="5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5" t="s">
        <v>15</v>
      </c>
      <c r="D11" s="5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5" t="s">
        <v>15</v>
      </c>
      <c r="D12" s="5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34" t="s">
        <v>27</v>
      </c>
      <c r="C13" s="54" t="s">
        <v>17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5" t="s">
        <v>15</v>
      </c>
      <c r="D14" s="5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55" t="s">
        <v>15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68" t="s">
        <v>15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5" t="s">
        <v>15</v>
      </c>
      <c r="D17" s="5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5" t="s">
        <v>15</v>
      </c>
      <c r="D18" s="5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9" t="s">
        <v>55</v>
      </c>
      <c r="B19" s="44" t="s">
        <v>39</v>
      </c>
      <c r="C19" s="67" t="s">
        <v>71</v>
      </c>
      <c r="D19" s="52"/>
      <c r="E19" s="52"/>
      <c r="F19" s="52"/>
      <c r="G19" s="52"/>
      <c r="H19" s="52"/>
      <c r="I19" s="52"/>
      <c r="J19" s="52"/>
      <c r="K19" s="52"/>
      <c r="L19" s="5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68" t="s">
        <v>15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68" t="s">
        <v>17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74" t="s">
        <v>15</v>
      </c>
      <c r="D22" s="62"/>
      <c r="E22" s="17"/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75" t="s">
        <v>15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68" t="s">
        <v>15</v>
      </c>
      <c r="D24" s="5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75" t="s">
        <v>17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66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70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13</v>
      </c>
      <c r="D28" s="19">
        <f>SUM(COUNTIF(D2:D7,"yes"),IF(OR(D10="yes",D11="yes"),1,0),IF(OR(D12="yes",D13="yes"),1,0),IF(OR(D14="yes",D15="yes"),1,0),IF(OR(D16="yes",D17="yes"),1,0),IF(OR(D18="yes",D19="yes"),1,0),IF(OR(D20="yes",D21="yes"),1,0),IF(OR(D22="yes",D23="yes"),1,0),IF(OR(D24="yes",D25="yes"),1,0))</f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>SUM(COUNTIF(I2:I7,"yes"),IF(OR(I10="yes",I11="yes"),1,0),IF(OR(I12="yes",I13="yes"),1,0),IF(OR(I14="yes",I15="yes"),1,0),IF(OR(I16="yes",I17="yes"),1,0),IF(OR(I18="yes",I19="yes"),1,0),IF(OR(I20="yes",I21="yes"),1,0),IF(OR(I22="yes",I23="yes"),1,0),IF(OR(I24="yes",I25="yes"),1,0))</f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71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4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5"/>
      <c r="D30" s="19">
        <f t="shared" ref="D30:L30" si="2">SUM(COUNTIF(D2:D7,"abstain"),IF(OR(D10="abstain",D11="abstain"),1,0),IF(OR(D12="abstain",D13="abstain"),1,0),IF(OR(D14="abstain",D15="abstain"),1,0),IF(OR(D16="abstain",D17="abstain"),1,0),IF(OR(D18="abstain",D19="abstain"),1,0),IF(OR(D20="abstain",D21="abstain"),1,0),IF(OR(D22="abstain",D23="abstain"),1,0),IF(OR(D24="abstain",D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7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7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7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7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7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7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7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7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7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7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7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7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7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7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F4589-9D2D-41EF-9C61-01EFD0276B49}">
  <sheetPr>
    <outlinePr summaryBelow="0" summaryRight="0"/>
  </sheetPr>
  <dimension ref="A1:AA999"/>
  <sheetViews>
    <sheetView workbookViewId="0">
      <selection activeCell="E22" sqref="E22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  <col min="3" max="3" width="12.5703125" style="73"/>
  </cols>
  <sheetData>
    <row r="1" spans="1:27" ht="15.75" customHeight="1" x14ac:dyDescent="0.25">
      <c r="A1" s="37" t="s">
        <v>62</v>
      </c>
      <c r="B1" s="31" t="s">
        <v>0</v>
      </c>
      <c r="C1" s="64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54" t="s">
        <v>15</v>
      </c>
      <c r="D2" s="5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4" t="s">
        <v>15</v>
      </c>
      <c r="D3" s="5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54" t="s">
        <v>15</v>
      </c>
      <c r="D4" s="5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72</v>
      </c>
      <c r="C5" s="54" t="s">
        <v>17</v>
      </c>
      <c r="D5" s="54"/>
      <c r="E5" s="4"/>
      <c r="F5" s="4"/>
      <c r="G5" s="4"/>
      <c r="H5" s="4"/>
      <c r="I5" s="4"/>
      <c r="J5" s="4"/>
      <c r="K5" s="4"/>
      <c r="L5" s="4"/>
      <c r="M5" s="2"/>
      <c r="N5" s="6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54" t="s">
        <v>15</v>
      </c>
      <c r="D6" s="5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58" t="s">
        <v>15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65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66"/>
      <c r="D9" s="13"/>
      <c r="E9" s="13"/>
      <c r="F9" s="13"/>
      <c r="G9" s="13"/>
      <c r="H9" s="13"/>
      <c r="I9" s="13"/>
      <c r="J9" s="13"/>
      <c r="K9" s="13"/>
      <c r="L9" s="14"/>
      <c r="M9" s="2"/>
      <c r="N9" s="6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5" t="s">
        <v>17</v>
      </c>
      <c r="D10" s="5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5" t="s">
        <v>17</v>
      </c>
      <c r="D11" s="5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5" t="s">
        <v>15</v>
      </c>
      <c r="D12" s="5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34" t="s">
        <v>27</v>
      </c>
      <c r="C13" s="54"/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5" t="s">
        <v>15</v>
      </c>
      <c r="D14" s="5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55" t="s">
        <v>15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68" t="s">
        <v>17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5" t="s">
        <v>15</v>
      </c>
      <c r="D17" s="5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5" t="s">
        <v>15</v>
      </c>
      <c r="D18" s="5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9" t="s">
        <v>55</v>
      </c>
      <c r="B19" s="44" t="s">
        <v>39</v>
      </c>
      <c r="C19" s="67" t="s">
        <v>71</v>
      </c>
      <c r="D19" s="52"/>
      <c r="E19" s="52"/>
      <c r="F19" s="52"/>
      <c r="G19" s="52"/>
      <c r="H19" s="52"/>
      <c r="I19" s="52"/>
      <c r="J19" s="52"/>
      <c r="K19" s="52"/>
      <c r="L19" s="5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68" t="s">
        <v>15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68" t="s">
        <v>17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74" t="s">
        <v>15</v>
      </c>
      <c r="D22" s="62"/>
      <c r="E22" s="17"/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75" t="s">
        <v>15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68" t="s">
        <v>17</v>
      </c>
      <c r="D24" s="5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75" t="s">
        <v>17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66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70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11</v>
      </c>
      <c r="D28" s="19">
        <f>SUM(COUNTIF(D2:D7,"yes"),IF(OR(D10="yes",D11="yes"),1,0),IF(OR(D12="yes",D13="yes"),1,0),IF(OR(D14="yes",D15="yes"),1,0),IF(OR(D16="yes",D17="yes"),1,0),IF(OR(D18="yes",D19="yes"),1,0),IF(OR(D20="yes",D21="yes"),1,0),IF(OR(D22="yes",D23="yes"),1,0),IF(OR(D24="yes",D25="yes"),1,0))</f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>SUM(COUNTIF(I2:I7,"yes"),IF(OR(I10="yes",I11="yes"),1,0),IF(OR(I12="yes",I13="yes"),1,0),IF(OR(I14="yes",I15="yes"),1,0),IF(OR(I16="yes",I17="yes"),1,0),IF(OR(I18="yes",I19="yes"),1,0),IF(OR(I20="yes",I21="yes"),1,0),IF(OR(I22="yes",I23="yes"),1,0),IF(OR(I24="yes",I25="yes"),1,0))</f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71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5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5"/>
      <c r="D30" s="19">
        <f t="shared" ref="D30:L30" si="2">SUM(COUNTIF(D2:D7,"abstain"),IF(OR(D10="abstain",D11="abstain"),1,0),IF(OR(D12="abstain",D13="abstain"),1,0),IF(OR(D14="abstain",D15="abstain"),1,0),IF(OR(D16="abstain",D17="abstain"),1,0),IF(OR(D18="abstain",D19="abstain"),1,0),IF(OR(D20="abstain",D21="abstain"),1,0),IF(OR(D22="abstain",D23="abstain"),1,0),IF(OR(D24="abstain",D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7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7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7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7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7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7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7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7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7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7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7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7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7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7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1A9-4DD6-4D85-9F3B-BB208936FA1C}">
  <sheetPr>
    <outlinePr summaryBelow="0" summaryRight="0"/>
  </sheetPr>
  <dimension ref="A1:AA999"/>
  <sheetViews>
    <sheetView workbookViewId="0">
      <selection activeCell="C25" sqref="C25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  <col min="3" max="3" width="12.5703125" style="73"/>
  </cols>
  <sheetData>
    <row r="1" spans="1:27" ht="15.75" customHeight="1" x14ac:dyDescent="0.25">
      <c r="A1" s="37" t="s">
        <v>62</v>
      </c>
      <c r="B1" s="31" t="s">
        <v>0</v>
      </c>
      <c r="C1" s="64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54"/>
      <c r="D2" s="5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4"/>
      <c r="D3" s="5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54"/>
      <c r="D4" s="5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72</v>
      </c>
      <c r="C5" s="54"/>
      <c r="D5" s="54"/>
      <c r="E5" s="4"/>
      <c r="F5" s="4"/>
      <c r="G5" s="4"/>
      <c r="H5" s="4"/>
      <c r="I5" s="4"/>
      <c r="J5" s="4"/>
      <c r="K5" s="4"/>
      <c r="L5" s="4"/>
      <c r="M5" s="2"/>
      <c r="N5" s="6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54"/>
      <c r="D6" s="5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58"/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65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66"/>
      <c r="D9" s="13"/>
      <c r="E9" s="13"/>
      <c r="F9" s="13"/>
      <c r="G9" s="13"/>
      <c r="H9" s="13"/>
      <c r="I9" s="13"/>
      <c r="J9" s="13"/>
      <c r="K9" s="13"/>
      <c r="L9" s="14"/>
      <c r="M9" s="2"/>
      <c r="N9" s="6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5"/>
      <c r="D10" s="5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5"/>
      <c r="D11" s="5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5"/>
      <c r="D12" s="5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34" t="s">
        <v>27</v>
      </c>
      <c r="C13" s="54"/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5"/>
      <c r="D14" s="5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55"/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60"/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5"/>
      <c r="D17" s="5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5"/>
      <c r="D18" s="5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9" t="s">
        <v>55</v>
      </c>
      <c r="B19" s="44" t="s">
        <v>39</v>
      </c>
      <c r="C19" s="67" t="s">
        <v>71</v>
      </c>
      <c r="D19" s="52"/>
      <c r="E19" s="52"/>
      <c r="F19" s="52"/>
      <c r="G19" s="52"/>
      <c r="H19" s="52"/>
      <c r="I19" s="52"/>
      <c r="J19" s="52"/>
      <c r="K19" s="52"/>
      <c r="L19" s="5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68"/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60"/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69"/>
      <c r="D22" s="62"/>
      <c r="E22" s="17"/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54"/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60"/>
      <c r="D24" s="5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63"/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66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70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0</v>
      </c>
      <c r="D28" s="19">
        <f t="shared" si="0"/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71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0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5"/>
      <c r="D30" s="19">
        <f t="shared" ref="D30:L30" si="2">SUM(COUNTIF(D2:D7,"abstain"),IF(OR(D10="abstain",D11="abstain"),1,0),IF(OR(D12="abstain",D13="abstain"),1,0),IF(OR(D14="abstain",D15="abstain"),1,0),IF(OR(D16="abstain",D17="abstain"),1,0),IF(OR(D18="abstain",D19="abstain"),1,0),IF(OR(D20="abstain",D21="abstain"),1,0),IF(OR(D22="abstain",D23="abstain"),1,0),IF(OR(D24="abstain",D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7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7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7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7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7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7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7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7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7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7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7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7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7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7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5D116-954A-4DB7-9A93-E32197BD8F6A}">
  <sheetPr>
    <outlinePr summaryBelow="0" summaryRight="0"/>
  </sheetPr>
  <dimension ref="A1:AA999"/>
  <sheetViews>
    <sheetView workbookViewId="0">
      <selection activeCell="J35" sqref="J35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  <col min="3" max="3" width="12.5703125" style="73"/>
  </cols>
  <sheetData>
    <row r="1" spans="1:27" ht="15.75" customHeight="1" x14ac:dyDescent="0.25">
      <c r="A1" s="37" t="s">
        <v>62</v>
      </c>
      <c r="B1" s="31" t="s">
        <v>0</v>
      </c>
      <c r="C1" s="64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54" t="s">
        <v>15</v>
      </c>
      <c r="D2" s="5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4" t="s">
        <v>15</v>
      </c>
      <c r="D3" s="54"/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54" t="s">
        <v>15</v>
      </c>
      <c r="D4" s="54"/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72</v>
      </c>
      <c r="C5" s="54" t="s">
        <v>15</v>
      </c>
      <c r="D5" s="54"/>
      <c r="E5" s="4"/>
      <c r="F5" s="4"/>
      <c r="G5" s="4"/>
      <c r="H5" s="4"/>
      <c r="I5" s="4"/>
      <c r="J5" s="4"/>
      <c r="K5" s="4"/>
      <c r="L5" s="4"/>
      <c r="M5" s="2"/>
      <c r="N5" s="6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54" t="s">
        <v>15</v>
      </c>
      <c r="D6" s="54"/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58" t="s">
        <v>15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65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66"/>
      <c r="D9" s="13"/>
      <c r="E9" s="13"/>
      <c r="F9" s="13"/>
      <c r="G9" s="13"/>
      <c r="H9" s="13"/>
      <c r="I9" s="13"/>
      <c r="J9" s="13"/>
      <c r="K9" s="13"/>
      <c r="L9" s="14"/>
      <c r="M9" s="2"/>
      <c r="N9" s="6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5" t="s">
        <v>15</v>
      </c>
      <c r="D10" s="5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5" t="s">
        <v>15</v>
      </c>
      <c r="D11" s="5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5" t="s">
        <v>15</v>
      </c>
      <c r="D12" s="54"/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34" t="s">
        <v>27</v>
      </c>
      <c r="C13" s="54" t="s">
        <v>15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5" t="s">
        <v>15</v>
      </c>
      <c r="D14" s="54"/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55" t="s">
        <v>15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60" t="s">
        <v>17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5" t="s">
        <v>15</v>
      </c>
      <c r="D17" s="54"/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5" t="s">
        <v>15</v>
      </c>
      <c r="D18" s="54"/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9" t="s">
        <v>55</v>
      </c>
      <c r="B19" s="44" t="s">
        <v>39</v>
      </c>
      <c r="C19" s="67" t="s">
        <v>71</v>
      </c>
      <c r="D19" s="52"/>
      <c r="E19" s="52"/>
      <c r="F19" s="52"/>
      <c r="G19" s="52"/>
      <c r="H19" s="52"/>
      <c r="I19" s="52"/>
      <c r="J19" s="52"/>
      <c r="K19" s="52"/>
      <c r="L19" s="5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68" t="s">
        <v>15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60" t="s">
        <v>17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69" t="s">
        <v>17</v>
      </c>
      <c r="D22" s="62"/>
      <c r="E22" s="17"/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54" t="s">
        <v>15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60" t="s">
        <v>17</v>
      </c>
      <c r="D24" s="5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63" t="s">
        <v>17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66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70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13</v>
      </c>
      <c r="D28" s="19">
        <f t="shared" si="0"/>
        <v>0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71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4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5"/>
      <c r="D30" s="19">
        <f t="shared" ref="D30:L30" si="2">SUM(COUNTIF(D2:D7,"abstain"),IF(OR(D10="abstain",D11="abstain"),1,0),IF(OR(D12="abstain",D13="abstain"),1,0),IF(OR(D14="abstain",D15="abstain"),1,0),IF(OR(D16="abstain",D17="abstain"),1,0),IF(OR(D18="abstain",D19="abstain"),1,0),IF(OR(D20="abstain",D21="abstain"),1,0),IF(OR(D22="abstain",D23="abstain"),1,0),IF(OR(D24="abstain",D25="abstain"),1,0))</f>
        <v>0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7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7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7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7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7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7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7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7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7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7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7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7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7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7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909A9-CAF4-414A-9256-3089ADE792CC}">
  <sheetPr>
    <outlinePr summaryBelow="0" summaryRight="0"/>
  </sheetPr>
  <dimension ref="A1:AA999"/>
  <sheetViews>
    <sheetView workbookViewId="0">
      <selection activeCell="B16" sqref="B16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</cols>
  <sheetData>
    <row r="1" spans="1:27" ht="15.75" customHeight="1" x14ac:dyDescent="0.25">
      <c r="A1" s="37" t="s">
        <v>62</v>
      </c>
      <c r="B1" s="3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54" t="s">
        <v>15</v>
      </c>
      <c r="D2" s="54" t="s">
        <v>79</v>
      </c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5" t="s">
        <v>15</v>
      </c>
      <c r="D3" s="54" t="s">
        <v>15</v>
      </c>
      <c r="E3" s="4"/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54" t="s">
        <v>15</v>
      </c>
      <c r="D4" s="54" t="s">
        <v>79</v>
      </c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72</v>
      </c>
      <c r="C5" s="54" t="s">
        <v>15</v>
      </c>
      <c r="D5" s="54" t="s">
        <v>15</v>
      </c>
      <c r="E5" s="4"/>
      <c r="F5" s="4"/>
      <c r="G5" s="4"/>
      <c r="H5" s="4"/>
      <c r="I5" s="4"/>
      <c r="J5" s="4"/>
      <c r="K5" s="4"/>
      <c r="L5" s="4"/>
      <c r="M5" s="2"/>
      <c r="N5" s="6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54" t="s">
        <v>15</v>
      </c>
      <c r="D6" s="54" t="s">
        <v>79</v>
      </c>
      <c r="E6" s="4"/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58" t="s">
        <v>17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2"/>
      <c r="N9" s="6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5" t="s">
        <v>15</v>
      </c>
      <c r="D10" s="54" t="s">
        <v>15</v>
      </c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5" t="s">
        <v>17</v>
      </c>
      <c r="D11" s="54"/>
      <c r="E11" s="4"/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5" t="s">
        <v>15</v>
      </c>
      <c r="D12" s="54" t="s">
        <v>15</v>
      </c>
      <c r="E12" s="4"/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6" t="s">
        <v>49</v>
      </c>
      <c r="B13" s="34" t="s">
        <v>27</v>
      </c>
      <c r="C13" s="54" t="s">
        <v>15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5" t="s">
        <v>15</v>
      </c>
      <c r="D14" s="54" t="s">
        <v>15</v>
      </c>
      <c r="E14" s="4"/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55" t="s">
        <v>15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56" t="s">
        <v>15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5" t="s">
        <v>15</v>
      </c>
      <c r="D17" s="54" t="s">
        <v>15</v>
      </c>
      <c r="E17" s="4"/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5" t="s">
        <v>15</v>
      </c>
      <c r="D18" s="54" t="s">
        <v>15</v>
      </c>
      <c r="E18" s="4"/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9" t="s">
        <v>55</v>
      </c>
      <c r="B19" s="44" t="s">
        <v>39</v>
      </c>
      <c r="C19" s="52" t="s">
        <v>71</v>
      </c>
      <c r="D19" s="52"/>
      <c r="E19" s="52"/>
      <c r="F19" s="52"/>
      <c r="G19" s="52"/>
      <c r="H19" s="52"/>
      <c r="I19" s="52"/>
      <c r="J19" s="52"/>
      <c r="K19" s="52"/>
      <c r="L19" s="5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59" t="s">
        <v>17</v>
      </c>
      <c r="D20" s="4"/>
      <c r="E20" s="4"/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60" t="s">
        <v>17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57" t="s">
        <v>15</v>
      </c>
      <c r="D22" s="62" t="s">
        <v>15</v>
      </c>
      <c r="E22" s="17"/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54" t="s">
        <v>15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55" t="s">
        <v>15</v>
      </c>
      <c r="D24" s="54" t="s">
        <v>15</v>
      </c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34" t="s">
        <v>38</v>
      </c>
      <c r="C25" s="54" t="s">
        <v>17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13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19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12</v>
      </c>
      <c r="D28" s="19">
        <f t="shared" si="0"/>
        <v>9</v>
      </c>
      <c r="E28" s="19">
        <f t="shared" si="0"/>
        <v>0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20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4</v>
      </c>
      <c r="D29" s="20">
        <f t="shared" si="1"/>
        <v>0</v>
      </c>
      <c r="E29" s="20">
        <f t="shared" si="1"/>
        <v>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"/>
      <c r="D30" s="19">
        <f t="shared" ref="D30:L30" si="2">SUM(COUNTIF(D2:D7,"abstain"),IF(OR(D10="abstain",D11="abstain"),1,0),IF(OR(D12="abstain",D13="abstain"),1,0),IF(OR(D14="abstain",D15="abstain"),1,0),IF(OR(D16="abstain",D17="abstain"),1,0),IF(OR(D18="abstain",D19="abstain"),1,0),IF(OR(D20="abstain",D21="abstain"),1,0),IF(OR(D22="abstain",D23="abstain"),1,0),IF(OR(D24="abstain",D25="abstain"),1,0))</f>
        <v>3</v>
      </c>
      <c r="E30" s="19">
        <f t="shared" si="2"/>
        <v>0</v>
      </c>
      <c r="F30" s="19">
        <f t="shared" si="2"/>
        <v>0</v>
      </c>
      <c r="G30" s="19">
        <f t="shared" si="2"/>
        <v>0</v>
      </c>
      <c r="H30" s="19">
        <f t="shared" si="2"/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B294D-ED0C-4502-9E14-454A176C4456}">
  <sheetPr>
    <outlinePr summaryBelow="0" summaryRight="0"/>
  </sheetPr>
  <dimension ref="A1:AA999"/>
  <sheetViews>
    <sheetView workbookViewId="0">
      <selection activeCell="B25" sqref="B25:C25"/>
    </sheetView>
  </sheetViews>
  <sheetFormatPr defaultColWidth="12.5703125" defaultRowHeight="15.75" customHeight="1" x14ac:dyDescent="0.2"/>
  <cols>
    <col min="1" max="1" width="17.85546875" customWidth="1"/>
    <col min="2" max="2" width="35.7109375" customWidth="1"/>
  </cols>
  <sheetData>
    <row r="1" spans="1:27" ht="15.75" customHeight="1" x14ac:dyDescent="0.25">
      <c r="A1" s="37" t="s">
        <v>62</v>
      </c>
      <c r="B1" s="3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 x14ac:dyDescent="0.25">
      <c r="A2" s="36" t="s">
        <v>40</v>
      </c>
      <c r="B2" s="29" t="s">
        <v>19</v>
      </c>
      <c r="C2" s="4" t="s">
        <v>15</v>
      </c>
      <c r="D2" s="4" t="s">
        <v>79</v>
      </c>
      <c r="E2" s="4" t="s">
        <v>79</v>
      </c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36" t="s">
        <v>41</v>
      </c>
      <c r="B3" s="29" t="s">
        <v>20</v>
      </c>
      <c r="C3" s="5" t="s">
        <v>15</v>
      </c>
      <c r="D3" s="4" t="s">
        <v>79</v>
      </c>
      <c r="E3" s="4" t="s">
        <v>15</v>
      </c>
      <c r="F3" s="4"/>
      <c r="G3" s="4"/>
      <c r="H3" s="4"/>
      <c r="I3" s="4"/>
      <c r="J3" s="4"/>
      <c r="K3" s="4"/>
      <c r="L3" s="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36" t="s">
        <v>42</v>
      </c>
      <c r="B4" s="29" t="s">
        <v>64</v>
      </c>
      <c r="C4" s="4" t="s">
        <v>15</v>
      </c>
      <c r="D4" s="4" t="s">
        <v>15</v>
      </c>
      <c r="E4" s="4" t="s">
        <v>17</v>
      </c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6" t="s">
        <v>43</v>
      </c>
      <c r="B5" s="29" t="s">
        <v>72</v>
      </c>
      <c r="C5" s="4" t="s">
        <v>15</v>
      </c>
      <c r="D5" s="4" t="s">
        <v>79</v>
      </c>
      <c r="E5" s="4" t="s">
        <v>17</v>
      </c>
      <c r="F5" s="4"/>
      <c r="G5" s="4"/>
      <c r="H5" s="4"/>
      <c r="I5" s="4"/>
      <c r="J5" s="4"/>
      <c r="K5" s="4"/>
      <c r="L5" s="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36" t="s">
        <v>44</v>
      </c>
      <c r="B6" s="29" t="s">
        <v>22</v>
      </c>
      <c r="C6" s="4" t="s">
        <v>15</v>
      </c>
      <c r="D6" s="4" t="s">
        <v>17</v>
      </c>
      <c r="E6" s="4" t="s">
        <v>17</v>
      </c>
      <c r="F6" s="4"/>
      <c r="G6" s="4"/>
      <c r="H6" s="4"/>
      <c r="I6" s="4"/>
      <c r="J6" s="4"/>
      <c r="K6" s="4"/>
      <c r="L6" s="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35" t="s">
        <v>45</v>
      </c>
      <c r="B7" s="6" t="s">
        <v>23</v>
      </c>
      <c r="C7" s="7" t="s">
        <v>15</v>
      </c>
      <c r="D7" s="8" t="s">
        <v>15</v>
      </c>
      <c r="E7" s="8" t="s">
        <v>17</v>
      </c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9"/>
      <c r="B8" s="32"/>
      <c r="C8" s="10"/>
      <c r="D8" s="10"/>
      <c r="E8" s="10"/>
      <c r="F8" s="10"/>
      <c r="G8" s="10"/>
      <c r="H8" s="10"/>
      <c r="I8" s="10"/>
      <c r="J8" s="10"/>
      <c r="K8" s="10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2" t="s">
        <v>11</v>
      </c>
      <c r="B9" s="33"/>
      <c r="C9" s="13"/>
      <c r="D9" s="13"/>
      <c r="E9" s="13"/>
      <c r="F9" s="13"/>
      <c r="G9" s="13"/>
      <c r="H9" s="13"/>
      <c r="I9" s="13"/>
      <c r="J9" s="13"/>
      <c r="K9" s="13"/>
      <c r="L9" s="14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 x14ac:dyDescent="0.25">
      <c r="A10" s="36" t="s">
        <v>46</v>
      </c>
      <c r="B10" s="29" t="s">
        <v>24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36" t="s">
        <v>47</v>
      </c>
      <c r="B11" s="29" t="s">
        <v>25</v>
      </c>
      <c r="C11" s="5" t="s">
        <v>15</v>
      </c>
      <c r="D11" s="4" t="s">
        <v>15</v>
      </c>
      <c r="E11" s="4" t="s">
        <v>15</v>
      </c>
      <c r="F11" s="4"/>
      <c r="G11" s="4"/>
      <c r="H11" s="4"/>
      <c r="I11" s="4"/>
      <c r="J11" s="4"/>
      <c r="K11" s="4"/>
      <c r="L11" s="4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36" t="s">
        <v>48</v>
      </c>
      <c r="B12" s="29" t="s">
        <v>26</v>
      </c>
      <c r="C12" s="5" t="s">
        <v>15</v>
      </c>
      <c r="D12" s="4" t="s">
        <v>79</v>
      </c>
      <c r="E12" s="4" t="s">
        <v>17</v>
      </c>
      <c r="F12" s="4"/>
      <c r="G12" s="4"/>
      <c r="H12" s="4"/>
      <c r="I12" s="4"/>
      <c r="J12" s="4"/>
      <c r="K12" s="4"/>
      <c r="L12" s="4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39" t="s">
        <v>49</v>
      </c>
      <c r="B13" s="44" t="s">
        <v>39</v>
      </c>
      <c r="C13" s="53" t="s">
        <v>71</v>
      </c>
      <c r="D13" s="52"/>
      <c r="E13" s="52"/>
      <c r="F13" s="52"/>
      <c r="G13" s="52"/>
      <c r="H13" s="52"/>
      <c r="I13" s="52"/>
      <c r="J13" s="52"/>
      <c r="K13" s="52"/>
      <c r="L13" s="5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36" t="s">
        <v>50</v>
      </c>
      <c r="B14" s="29" t="s">
        <v>28</v>
      </c>
      <c r="C14" s="5" t="s">
        <v>15</v>
      </c>
      <c r="D14" s="4" t="s">
        <v>15</v>
      </c>
      <c r="E14" s="4" t="s">
        <v>17</v>
      </c>
      <c r="F14" s="4"/>
      <c r="G14" s="4"/>
      <c r="H14" s="4"/>
      <c r="I14" s="4"/>
      <c r="J14" s="4"/>
      <c r="K14" s="4"/>
      <c r="L14" s="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36" t="s">
        <v>51</v>
      </c>
      <c r="B15" s="29" t="s">
        <v>29</v>
      </c>
      <c r="C15" s="5" t="s">
        <v>15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36" t="s">
        <v>52</v>
      </c>
      <c r="B16" s="29" t="s">
        <v>30</v>
      </c>
      <c r="C16" s="15" t="s">
        <v>17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36" t="s">
        <v>53</v>
      </c>
      <c r="B17" s="29" t="s">
        <v>31</v>
      </c>
      <c r="C17" s="5" t="s">
        <v>15</v>
      </c>
      <c r="D17" s="4" t="s">
        <v>15</v>
      </c>
      <c r="E17" s="4" t="s">
        <v>17</v>
      </c>
      <c r="F17" s="4"/>
      <c r="G17" s="4"/>
      <c r="H17" s="4"/>
      <c r="I17" s="4"/>
      <c r="J17" s="4"/>
      <c r="K17" s="4"/>
      <c r="L17" s="4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36" t="s">
        <v>54</v>
      </c>
      <c r="B18" s="29" t="s">
        <v>70</v>
      </c>
      <c r="C18" s="5" t="s">
        <v>15</v>
      </c>
      <c r="D18" s="4" t="s">
        <v>15</v>
      </c>
      <c r="E18" s="4" t="s">
        <v>17</v>
      </c>
      <c r="F18" s="4"/>
      <c r="G18" s="4"/>
      <c r="H18" s="4"/>
      <c r="I18" s="4"/>
      <c r="J18" s="4"/>
      <c r="K18" s="4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39" t="s">
        <v>55</v>
      </c>
      <c r="B19" s="44" t="s">
        <v>39</v>
      </c>
      <c r="C19" s="52" t="s">
        <v>71</v>
      </c>
      <c r="D19" s="52"/>
      <c r="E19" s="52"/>
      <c r="F19" s="52"/>
      <c r="G19" s="52"/>
      <c r="H19" s="52"/>
      <c r="I19" s="52"/>
      <c r="J19" s="52"/>
      <c r="K19" s="52"/>
      <c r="L19" s="5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36" t="s">
        <v>56</v>
      </c>
      <c r="B20" s="29" t="s">
        <v>34</v>
      </c>
      <c r="C20" s="15" t="s">
        <v>15</v>
      </c>
      <c r="D20" s="4" t="s">
        <v>15</v>
      </c>
      <c r="E20" s="4" t="s">
        <v>17</v>
      </c>
      <c r="F20" s="4"/>
      <c r="G20" s="4"/>
      <c r="H20" s="4"/>
      <c r="I20" s="4"/>
      <c r="J20" s="4"/>
      <c r="K20" s="4"/>
      <c r="L20" s="4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36" t="s">
        <v>57</v>
      </c>
      <c r="B21" s="29" t="s">
        <v>33</v>
      </c>
      <c r="C21" s="5" t="s">
        <v>15</v>
      </c>
      <c r="D21" s="4"/>
      <c r="E21" s="4"/>
      <c r="F21" s="4"/>
      <c r="G21" s="4"/>
      <c r="H21" s="4"/>
      <c r="I21" s="4"/>
      <c r="J21" s="4"/>
      <c r="K21" s="4"/>
      <c r="L21" s="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36" t="s">
        <v>58</v>
      </c>
      <c r="B22" s="29" t="s">
        <v>36</v>
      </c>
      <c r="C22" s="16" t="s">
        <v>15</v>
      </c>
      <c r="D22" s="17" t="s">
        <v>15</v>
      </c>
      <c r="E22" s="17" t="s">
        <v>17</v>
      </c>
      <c r="F22" s="17"/>
      <c r="G22" s="17"/>
      <c r="H22" s="17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 x14ac:dyDescent="0.25">
      <c r="A23" s="36" t="s">
        <v>59</v>
      </c>
      <c r="B23" s="29" t="s">
        <v>66</v>
      </c>
      <c r="C23" s="4" t="s">
        <v>15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36" t="s">
        <v>60</v>
      </c>
      <c r="B24" s="29" t="s">
        <v>37</v>
      </c>
      <c r="C24" s="5" t="s">
        <v>17</v>
      </c>
      <c r="D24" s="4"/>
      <c r="E24" s="4"/>
      <c r="F24" s="4"/>
      <c r="G24" s="4"/>
      <c r="H24" s="4"/>
      <c r="I24" s="4"/>
      <c r="J24" s="4"/>
      <c r="K24" s="4"/>
      <c r="L24" s="4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36" t="s">
        <v>61</v>
      </c>
      <c r="B25" s="29" t="s">
        <v>38</v>
      </c>
      <c r="C25" s="5" t="s">
        <v>17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3"/>
      <c r="B26" s="29"/>
      <c r="C26" s="5"/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12" t="s">
        <v>12</v>
      </c>
      <c r="B27" s="33"/>
      <c r="C27" s="13" t="s">
        <v>1</v>
      </c>
      <c r="D27" s="13" t="s">
        <v>2</v>
      </c>
      <c r="E27" s="13" t="s">
        <v>3</v>
      </c>
      <c r="F27" s="13" t="s">
        <v>4</v>
      </c>
      <c r="G27" s="13" t="s">
        <v>5</v>
      </c>
      <c r="H27" s="13" t="s">
        <v>6</v>
      </c>
      <c r="I27" s="13" t="s">
        <v>7</v>
      </c>
      <c r="J27" s="13" t="s">
        <v>8</v>
      </c>
      <c r="K27" s="13" t="s">
        <v>9</v>
      </c>
      <c r="L27" s="13" t="s">
        <v>10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3" t="s">
        <v>68</v>
      </c>
      <c r="B28" s="29"/>
      <c r="C28" s="19">
        <f t="shared" ref="C28:L28" si="0">SUM(COUNTIF(C2:C7,"yes"),IF(OR(C10="yes",C11="yes"),1,0),IF(OR(C12="yes",C13="yes"),1,0),IF(OR(C14="yes",C15="yes"),1,0),IF(OR(C16="yes",C17="yes"),1,0),IF(OR(C18="yes",C19="yes"),1,0),IF(OR(C20="yes",C21="yes"),1,0),IF(OR(C22="yes",C23="yes"),1,0),IF(OR(C24="yes",C25="yes"),1,0))</f>
        <v>13</v>
      </c>
      <c r="D28" s="19">
        <f t="shared" si="0"/>
        <v>8</v>
      </c>
      <c r="E28" s="19">
        <f t="shared" si="0"/>
        <v>2</v>
      </c>
      <c r="F28" s="19">
        <f t="shared" si="0"/>
        <v>0</v>
      </c>
      <c r="G28" s="19">
        <f t="shared" si="0"/>
        <v>0</v>
      </c>
      <c r="H28" s="19">
        <f t="shared" si="0"/>
        <v>0</v>
      </c>
      <c r="I28" s="19">
        <f t="shared" si="0"/>
        <v>0</v>
      </c>
      <c r="J28" s="19">
        <f t="shared" si="0"/>
        <v>0</v>
      </c>
      <c r="K28" s="19">
        <f t="shared" si="0"/>
        <v>0</v>
      </c>
      <c r="L28" s="19">
        <f t="shared" si="0"/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3" t="s">
        <v>67</v>
      </c>
      <c r="B29" s="29"/>
      <c r="C29" s="20">
        <f t="shared" ref="C29:L29" si="1">SUM(COUNTIF(C2:C7,"no"),IF(OR(C10="no",C11="no"),1,0),IF(OR(C12="no",C13="no"),1,0),IF(OR(C14="no",C15="no"),1,0),IF(OR(C16="no",C17="no"),1,0),IF(OR(C18="no",C19="no"),1,0),IF(OR(C20="no",C21="no"),1,0),IF(OR(C22="no",C23="no"),1,0),IF(OR(C24="no",C25="no"),1,0))</f>
        <v>3</v>
      </c>
      <c r="D29" s="20">
        <f t="shared" si="1"/>
        <v>1</v>
      </c>
      <c r="E29" s="20">
        <f t="shared" si="1"/>
        <v>10</v>
      </c>
      <c r="F29" s="20">
        <f t="shared" si="1"/>
        <v>0</v>
      </c>
      <c r="G29" s="20">
        <f t="shared" si="1"/>
        <v>0</v>
      </c>
      <c r="H29" s="20">
        <f t="shared" si="1"/>
        <v>0</v>
      </c>
      <c r="I29" s="20">
        <f t="shared" si="1"/>
        <v>0</v>
      </c>
      <c r="J29" s="20">
        <f t="shared" si="1"/>
        <v>0</v>
      </c>
      <c r="K29" s="20">
        <f t="shared" si="1"/>
        <v>0</v>
      </c>
      <c r="L29" s="20">
        <f t="shared" si="1"/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3" t="s">
        <v>13</v>
      </c>
      <c r="B30" s="29"/>
      <c r="C30" s="5"/>
      <c r="D30" s="19">
        <f>SUM(COUNTIF(D2:D7,"abstain"),IF(OR(D10="abstain",D11="abstain"),1,0),IF(OR(D12="abstain",D13="abstain"),1,0),IF(OR(D14="abstain",D15="abstain"),1,0),IF(OR(D16="abstain",D17="abstain"),1,0),IF(OR(D18="abstain",D19="abstain"),1,0),IF(OR(D20="abstain",D21="abstain"),1,0),IF(OR(D22="abstain",D23="abstain"),1,0),IF(OR(D24="abstain",D25="abstain"),1,0))</f>
        <v>4</v>
      </c>
      <c r="E30" s="19">
        <f>SUM(COUNTIF(E2:E7,"abstain"),IF(OR(E10="abstain",E11="abstain"),1,0),IF(OR(E12="abstain",E13="abstain"),1,0),IF(OR(E14="abstain",E15="abstain"),1,0),IF(OR(E16="abstain",E17="abstain"),1,0),IF(OR(E18="abstain",E19="abstain"),1,0),IF(OR(E20="abstain",E21="abstain"),1,0),IF(OR(E22="abstain",E23="abstain"),1,0),IF(OR(E24="abstain",E25="abstain"),1,0))</f>
        <v>1</v>
      </c>
      <c r="F30" s="19">
        <f>SUM(COUNTIF(F2:F7,"abstain"),IF(OR(F10="abstain",F11="abstain"),1,0),IF(OR(F12="abstain",F13="abstain"),1,0),IF(OR(F14="abstain",F15="abstain"),1,0),IF(OR(F16="abstain",F17="abstain"),1,0),IF(OR(F18="abstain",F19="abstain"),1,0),IF(OR(F20="abstain",F21="abstain"),1,0),IF(OR(F22="abstain",F23="abstain"),1,0),IF(OR(F24="abstain",F25="abstain"),1,0))</f>
        <v>0</v>
      </c>
      <c r="H30" s="19">
        <f t="shared" ref="H30:L30" si="2">SUM(COUNTIF(G2:G7,"abstain"),IF(OR(G10="abstain",G11="abstain"),1,0),IF(OR(G12="abstain",G13="abstain"),1,0),IF(OR(G14="abstain",G15="abstain"),1,0),IF(OR(G16="abstain",G17="abstain"),1,0),IF(OR(G18="abstain",G19="abstain"),1,0),IF(OR(G20="abstain",G21="abstain"),1,0),IF(OR(G22="abstain",G23="abstain"),1,0),IF(OR(G24="abstain",G25="abstain"),1,0))</f>
        <v>0</v>
      </c>
      <c r="I30" s="19">
        <f t="shared" si="2"/>
        <v>0</v>
      </c>
      <c r="J30" s="19">
        <f t="shared" si="2"/>
        <v>0</v>
      </c>
      <c r="K30" s="19">
        <f t="shared" si="2"/>
        <v>0</v>
      </c>
      <c r="L30" s="19">
        <f t="shared" si="2"/>
        <v>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1"/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7" ht="15.75" customHeight="1" x14ac:dyDescent="0.25">
      <c r="A33" s="22" t="s">
        <v>14</v>
      </c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7" ht="15.75" customHeight="1" x14ac:dyDescent="0.25">
      <c r="A34" s="2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7" ht="15.75" customHeight="1" x14ac:dyDescent="0.25">
      <c r="A35" s="2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7" ht="15.75" customHeight="1" x14ac:dyDescent="0.25">
      <c r="A36" s="2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7" ht="15.75" customHeight="1" x14ac:dyDescent="0.25">
      <c r="A37" s="2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7" ht="15" x14ac:dyDescent="0.25">
      <c r="A38" s="2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7" ht="15" x14ac:dyDescent="0.25">
      <c r="A39" s="2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7" ht="15" x14ac:dyDescent="0.25">
      <c r="A40" s="2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" x14ac:dyDescent="0.25">
      <c r="A41" s="2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7" ht="15" x14ac:dyDescent="0.25">
      <c r="A42" s="2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7" ht="15" x14ac:dyDescent="0.25">
      <c r="A43" s="2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7" ht="15" x14ac:dyDescent="0.25">
      <c r="A44" s="22"/>
      <c r="B44" s="22"/>
      <c r="C44" s="22"/>
      <c r="D44" s="22"/>
      <c r="E44" s="22"/>
      <c r="F44" s="22"/>
      <c r="G44" s="22"/>
      <c r="H44" s="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7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7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7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7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TEMPLATE</vt:lpstr>
      <vt:lpstr>MASTER</vt:lpstr>
      <vt:lpstr>2024-5-20</vt:lpstr>
      <vt:lpstr>2024-5-19</vt:lpstr>
      <vt:lpstr>2024-4-14</vt:lpstr>
      <vt:lpstr>April Convention</vt:lpstr>
      <vt:lpstr>2024-3-17</vt:lpstr>
      <vt:lpstr>2024-2-18</vt:lpstr>
      <vt:lpstr>2024-1-21</vt:lpstr>
      <vt:lpstr>2023-12-17</vt:lpstr>
      <vt:lpstr>2023-11-19</vt:lpstr>
      <vt:lpstr>2023-10-15</vt:lpstr>
      <vt:lpstr>2023-09-17</vt:lpstr>
      <vt:lpstr>2023-08-20</vt:lpstr>
      <vt:lpstr>2023-07-17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 Patrowsky</cp:lastModifiedBy>
  <dcterms:created xsi:type="dcterms:W3CDTF">2024-04-13T13:10:27Z</dcterms:created>
  <dcterms:modified xsi:type="dcterms:W3CDTF">2024-05-23T15:43:04Z</dcterms:modified>
</cp:coreProperties>
</file>